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3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J49" i="69" l="1"/>
  <c r="I49" i="69"/>
  <c r="H49" i="69"/>
  <c r="G49" i="69"/>
  <c r="F49" i="69"/>
  <c r="E49" i="69"/>
  <c r="D49" i="69"/>
  <c r="K49" i="69" s="1"/>
  <c r="L49" i="69" s="1"/>
  <c r="C49" i="69"/>
  <c r="B49" i="69"/>
  <c r="K48" i="69"/>
  <c r="L48" i="69" s="1"/>
  <c r="J48" i="69"/>
  <c r="I48" i="69"/>
  <c r="H48" i="69"/>
  <c r="G48" i="69"/>
  <c r="F48" i="69"/>
  <c r="E48" i="69"/>
  <c r="D48" i="69"/>
  <c r="C48" i="69"/>
  <c r="B48" i="69"/>
  <c r="J47" i="69"/>
  <c r="I47" i="69"/>
  <c r="H47" i="69"/>
  <c r="G47" i="69"/>
  <c r="F47" i="69"/>
  <c r="E47" i="69"/>
  <c r="D47" i="69"/>
  <c r="K47" i="69" s="1"/>
  <c r="L47" i="69" s="1"/>
  <c r="C47" i="69"/>
  <c r="B47" i="69"/>
  <c r="K46" i="69"/>
  <c r="L46" i="69" s="1"/>
  <c r="J46" i="69"/>
  <c r="I46" i="69"/>
  <c r="H46" i="69"/>
  <c r="G46" i="69"/>
  <c r="F46" i="69"/>
  <c r="E46" i="69"/>
  <c r="D46" i="69"/>
  <c r="C46" i="69"/>
  <c r="B46" i="69"/>
  <c r="L55" i="68"/>
  <c r="K55" i="68"/>
  <c r="J55" i="68"/>
  <c r="I55" i="68"/>
  <c r="H55" i="68"/>
  <c r="G55" i="68"/>
  <c r="F55" i="68"/>
  <c r="E55" i="68"/>
  <c r="D55" i="68"/>
  <c r="C55" i="68"/>
  <c r="M55" i="68" s="1"/>
  <c r="N55" i="68" s="1"/>
  <c r="O55" i="68" s="1"/>
  <c r="B55" i="68"/>
  <c r="L54" i="68"/>
  <c r="K54" i="68"/>
  <c r="J54" i="68"/>
  <c r="I54" i="68"/>
  <c r="H54" i="68"/>
  <c r="G54" i="68"/>
  <c r="F54" i="68"/>
  <c r="E54" i="68"/>
  <c r="D54" i="68"/>
  <c r="C54" i="68"/>
  <c r="M54" i="68" s="1"/>
  <c r="N54" i="68" s="1"/>
  <c r="O54" i="68" s="1"/>
  <c r="B54" i="68"/>
  <c r="L53" i="68"/>
  <c r="K53" i="68"/>
  <c r="J53" i="68"/>
  <c r="I53" i="68"/>
  <c r="H53" i="68"/>
  <c r="G53" i="68"/>
  <c r="F53" i="68"/>
  <c r="E53" i="68"/>
  <c r="D53" i="68"/>
  <c r="C53" i="68"/>
  <c r="M53" i="68" s="1"/>
  <c r="N53" i="68" s="1"/>
  <c r="O53" i="68" s="1"/>
  <c r="B53" i="68"/>
  <c r="L52" i="68"/>
  <c r="K52" i="68"/>
  <c r="J52" i="68"/>
  <c r="I52" i="68"/>
  <c r="H52" i="68"/>
  <c r="G52" i="68"/>
  <c r="F52" i="68"/>
  <c r="E52" i="68"/>
  <c r="D52" i="68"/>
  <c r="C52" i="68"/>
  <c r="M52" i="68" s="1"/>
  <c r="N52" i="68" s="1"/>
  <c r="O52" i="68" s="1"/>
  <c r="B52" i="68"/>
  <c r="L55" i="67"/>
  <c r="M55" i="67" s="1"/>
  <c r="K55" i="67"/>
  <c r="J55" i="67"/>
  <c r="H55" i="67"/>
  <c r="F55" i="67"/>
  <c r="D55" i="67"/>
  <c r="B55" i="67"/>
  <c r="L54" i="67"/>
  <c r="M54" i="67" s="1"/>
  <c r="K54" i="67"/>
  <c r="J54" i="67"/>
  <c r="H54" i="67"/>
  <c r="F54" i="67"/>
  <c r="D54" i="67"/>
  <c r="B54" i="67"/>
  <c r="L53" i="67"/>
  <c r="M53" i="67" s="1"/>
  <c r="K53" i="67"/>
  <c r="J53" i="67"/>
  <c r="H53" i="67"/>
  <c r="F53" i="67"/>
  <c r="D53" i="67"/>
  <c r="B53" i="67"/>
  <c r="L52" i="67"/>
  <c r="M52" i="67" s="1"/>
  <c r="K52" i="67"/>
  <c r="J52" i="67"/>
  <c r="H52" i="67"/>
  <c r="F52" i="67"/>
  <c r="D52" i="67"/>
  <c r="B52" i="67"/>
  <c r="K55" i="66"/>
  <c r="L55" i="66" s="1"/>
  <c r="M55" i="66" s="1"/>
  <c r="J55" i="66"/>
  <c r="H55" i="66"/>
  <c r="F55" i="66"/>
  <c r="D55" i="66"/>
  <c r="B55" i="66"/>
  <c r="L54" i="66"/>
  <c r="M54" i="66" s="1"/>
  <c r="K54" i="66"/>
  <c r="J54" i="66"/>
  <c r="H54" i="66"/>
  <c r="F54" i="66"/>
  <c r="D54" i="66"/>
  <c r="B54" i="66"/>
  <c r="L53" i="66"/>
  <c r="M53" i="66" s="1"/>
  <c r="K53" i="66"/>
  <c r="J53" i="66"/>
  <c r="H53" i="66"/>
  <c r="F53" i="66"/>
  <c r="D53" i="66"/>
  <c r="B53" i="66"/>
  <c r="L52" i="66"/>
  <c r="M52" i="66" s="1"/>
  <c r="K52" i="66"/>
  <c r="J52" i="66"/>
  <c r="H52" i="66"/>
  <c r="F52" i="66"/>
  <c r="D52" i="66"/>
  <c r="B52" i="66"/>
  <c r="K55" i="65"/>
  <c r="L55" i="65" s="1"/>
  <c r="M55" i="65" s="1"/>
  <c r="J55" i="65"/>
  <c r="H55" i="65"/>
  <c r="F55" i="65"/>
  <c r="D55" i="65"/>
  <c r="B55" i="65"/>
  <c r="K54" i="65"/>
  <c r="L54" i="65" s="1"/>
  <c r="M54" i="65" s="1"/>
  <c r="J54" i="65"/>
  <c r="H54" i="65"/>
  <c r="F54" i="65"/>
  <c r="D54" i="65"/>
  <c r="B54" i="65"/>
  <c r="K53" i="65"/>
  <c r="L53" i="65" s="1"/>
  <c r="M53" i="65" s="1"/>
  <c r="J53" i="65"/>
  <c r="H53" i="65"/>
  <c r="F53" i="65"/>
  <c r="D53" i="65"/>
  <c r="B53" i="65"/>
  <c r="K52" i="65"/>
  <c r="L52" i="65" s="1"/>
  <c r="M52" i="65" s="1"/>
  <c r="J52" i="65"/>
  <c r="H52" i="65"/>
  <c r="F52" i="65"/>
  <c r="D52" i="65"/>
  <c r="B52" i="65"/>
  <c r="K55" i="64"/>
  <c r="L55" i="64" s="1"/>
  <c r="M55" i="64" s="1"/>
  <c r="J55" i="64"/>
  <c r="H55" i="64"/>
  <c r="F55" i="64"/>
  <c r="D55" i="64"/>
  <c r="B55" i="64"/>
  <c r="K54" i="64"/>
  <c r="L54" i="64" s="1"/>
  <c r="M54" i="64" s="1"/>
  <c r="J54" i="64"/>
  <c r="H54" i="64"/>
  <c r="F54" i="64"/>
  <c r="D54" i="64"/>
  <c r="B54" i="64"/>
  <c r="K53" i="64"/>
  <c r="L53" i="64" s="1"/>
  <c r="M53" i="64" s="1"/>
  <c r="J53" i="64"/>
  <c r="H53" i="64"/>
  <c r="F53" i="64"/>
  <c r="D53" i="64"/>
  <c r="B53" i="64"/>
  <c r="K52" i="64"/>
  <c r="L52" i="64" s="1"/>
  <c r="M52" i="64" s="1"/>
  <c r="J52" i="64"/>
  <c r="H52" i="64"/>
  <c r="F52" i="64"/>
  <c r="D52" i="64"/>
  <c r="B52" i="64"/>
  <c r="K55" i="63"/>
  <c r="L55" i="63" s="1"/>
  <c r="M55" i="63" s="1"/>
  <c r="J55" i="63"/>
  <c r="H55" i="63"/>
  <c r="F55" i="63"/>
  <c r="D55" i="63"/>
  <c r="B55" i="63"/>
  <c r="L54" i="63"/>
  <c r="M54" i="63" s="1"/>
  <c r="K54" i="63"/>
  <c r="J54" i="63"/>
  <c r="H54" i="63"/>
  <c r="F54" i="63"/>
  <c r="D54" i="63"/>
  <c r="B54" i="63"/>
  <c r="L53" i="63"/>
  <c r="M53" i="63" s="1"/>
  <c r="K53" i="63"/>
  <c r="J53" i="63"/>
  <c r="H53" i="63"/>
  <c r="F53" i="63"/>
  <c r="D53" i="63"/>
  <c r="B53" i="63"/>
  <c r="L52" i="63"/>
  <c r="M52" i="63" s="1"/>
  <c r="K52" i="63"/>
  <c r="J52" i="63"/>
  <c r="H52" i="63"/>
  <c r="F52" i="63"/>
  <c r="D52" i="63"/>
  <c r="B52" i="63"/>
  <c r="F55" i="62"/>
  <c r="E55" i="62"/>
  <c r="D55" i="62"/>
  <c r="C55" i="62"/>
  <c r="G55" i="62" s="1"/>
  <c r="H55" i="62" s="1"/>
  <c r="I55" i="62" s="1"/>
  <c r="B55" i="62"/>
  <c r="F54" i="62"/>
  <c r="E54" i="62"/>
  <c r="D54" i="62"/>
  <c r="C54" i="62"/>
  <c r="G54" i="62" s="1"/>
  <c r="H54" i="62" s="1"/>
  <c r="I54" i="62" s="1"/>
  <c r="B54" i="62"/>
  <c r="F53" i="62"/>
  <c r="E53" i="62"/>
  <c r="D53" i="62"/>
  <c r="C53" i="62"/>
  <c r="G53" i="62" s="1"/>
  <c r="H53" i="62" s="1"/>
  <c r="I53" i="62" s="1"/>
  <c r="B53" i="62"/>
  <c r="F52" i="62"/>
  <c r="E52" i="62"/>
  <c r="D52" i="62"/>
  <c r="C52" i="62"/>
  <c r="G52" i="62" s="1"/>
  <c r="H52" i="62" s="1"/>
  <c r="I52" i="62" s="1"/>
  <c r="B52" i="62"/>
  <c r="K55" i="61"/>
  <c r="L55" i="61" s="1"/>
  <c r="M55" i="61" s="1"/>
  <c r="J55" i="61"/>
  <c r="H55" i="61"/>
  <c r="F55" i="61"/>
  <c r="D55" i="61"/>
  <c r="B55" i="61"/>
  <c r="K54" i="61"/>
  <c r="L54" i="61" s="1"/>
  <c r="M54" i="61" s="1"/>
  <c r="J54" i="61"/>
  <c r="H54" i="61"/>
  <c r="F54" i="61"/>
  <c r="D54" i="61"/>
  <c r="B54" i="61"/>
  <c r="K53" i="61"/>
  <c r="L53" i="61" s="1"/>
  <c r="M53" i="61" s="1"/>
  <c r="J53" i="61"/>
  <c r="H53" i="61"/>
  <c r="F53" i="61"/>
  <c r="D53" i="61"/>
  <c r="B53" i="61"/>
  <c r="K52" i="61"/>
  <c r="L52" i="61" s="1"/>
  <c r="M52" i="61" s="1"/>
  <c r="J52" i="61"/>
  <c r="H52" i="61"/>
  <c r="F52" i="61"/>
  <c r="D52" i="61"/>
  <c r="B52" i="61"/>
  <c r="K55" i="60"/>
  <c r="L55" i="60" s="1"/>
  <c r="M55" i="60" s="1"/>
  <c r="J55" i="60"/>
  <c r="H55" i="60"/>
  <c r="F55" i="60"/>
  <c r="D55" i="60"/>
  <c r="B55" i="60"/>
  <c r="K54" i="60"/>
  <c r="L54" i="60" s="1"/>
  <c r="M54" i="60" s="1"/>
  <c r="J54" i="60"/>
  <c r="H54" i="60"/>
  <c r="F54" i="60"/>
  <c r="D54" i="60"/>
  <c r="B54" i="60"/>
  <c r="K53" i="60"/>
  <c r="L53" i="60" s="1"/>
  <c r="M53" i="60" s="1"/>
  <c r="J53" i="60"/>
  <c r="H53" i="60"/>
  <c r="F53" i="60"/>
  <c r="D53" i="60"/>
  <c r="B53" i="60"/>
  <c r="K52" i="60"/>
  <c r="L52" i="60" s="1"/>
  <c r="M52" i="60" s="1"/>
  <c r="J52" i="60"/>
  <c r="H52" i="60"/>
  <c r="F52" i="60"/>
  <c r="D52" i="60"/>
  <c r="B52" i="60"/>
  <c r="H55" i="59"/>
  <c r="G55" i="59"/>
  <c r="F55" i="59"/>
  <c r="E55" i="59"/>
  <c r="D55" i="59"/>
  <c r="C55" i="59"/>
  <c r="I55" i="59" s="1"/>
  <c r="J55" i="59" s="1"/>
  <c r="K55" i="59" s="1"/>
  <c r="B55" i="59"/>
  <c r="H54" i="59"/>
  <c r="G54" i="59"/>
  <c r="F54" i="59"/>
  <c r="E54" i="59"/>
  <c r="D54" i="59"/>
  <c r="C54" i="59"/>
  <c r="I54" i="59" s="1"/>
  <c r="J54" i="59" s="1"/>
  <c r="K54" i="59" s="1"/>
  <c r="B54" i="59"/>
  <c r="H53" i="59"/>
  <c r="G53" i="59"/>
  <c r="F53" i="59"/>
  <c r="E53" i="59"/>
  <c r="D53" i="59"/>
  <c r="C53" i="59"/>
  <c r="I53" i="59" s="1"/>
  <c r="J53" i="59" s="1"/>
  <c r="K53" i="59" s="1"/>
  <c r="B53" i="59"/>
  <c r="H52" i="59"/>
  <c r="G52" i="59"/>
  <c r="F52" i="59"/>
  <c r="E52" i="59"/>
  <c r="D52" i="59"/>
  <c r="C52" i="59"/>
  <c r="I52" i="59" s="1"/>
  <c r="J52" i="59" s="1"/>
  <c r="K52" i="59" s="1"/>
  <c r="B52" i="59"/>
  <c r="K55" i="58"/>
  <c r="L55" i="58" s="1"/>
  <c r="M55" i="58" s="1"/>
  <c r="J55" i="58"/>
  <c r="H55" i="58"/>
  <c r="F55" i="58"/>
  <c r="D55" i="58"/>
  <c r="B55" i="58"/>
  <c r="K54" i="58"/>
  <c r="L54" i="58" s="1"/>
  <c r="M54" i="58" s="1"/>
  <c r="J54" i="58"/>
  <c r="H54" i="58"/>
  <c r="F54" i="58"/>
  <c r="D54" i="58"/>
  <c r="B54" i="58"/>
  <c r="K53" i="58"/>
  <c r="L53" i="58" s="1"/>
  <c r="M53" i="58" s="1"/>
  <c r="J53" i="58"/>
  <c r="H53" i="58"/>
  <c r="F53" i="58"/>
  <c r="D53" i="58"/>
  <c r="B53" i="58"/>
  <c r="K52" i="58"/>
  <c r="L52" i="58" s="1"/>
  <c r="M52" i="58" s="1"/>
  <c r="J52" i="58"/>
  <c r="H52" i="58"/>
  <c r="F52" i="58"/>
  <c r="D52" i="58"/>
  <c r="B52" i="58"/>
  <c r="K55" i="57"/>
  <c r="L55" i="57" s="1"/>
  <c r="M55" i="57" s="1"/>
  <c r="J55" i="57"/>
  <c r="H55" i="57"/>
  <c r="F55" i="57"/>
  <c r="D55" i="57"/>
  <c r="B55" i="57"/>
  <c r="K54" i="57"/>
  <c r="L54" i="57" s="1"/>
  <c r="M54" i="57" s="1"/>
  <c r="J54" i="57"/>
  <c r="H54" i="57"/>
  <c r="F54" i="57"/>
  <c r="D54" i="57"/>
  <c r="B54" i="57"/>
  <c r="K53" i="57"/>
  <c r="L53" i="57" s="1"/>
  <c r="M53" i="57" s="1"/>
  <c r="J53" i="57"/>
  <c r="H53" i="57"/>
  <c r="F53" i="57"/>
  <c r="D53" i="57"/>
  <c r="B53" i="57"/>
  <c r="K52" i="57"/>
  <c r="L52" i="57" s="1"/>
  <c r="M52" i="57" s="1"/>
  <c r="J52" i="57"/>
  <c r="H52" i="57"/>
  <c r="F52" i="57"/>
  <c r="D52" i="57"/>
  <c r="B52" i="57"/>
  <c r="K55" i="56"/>
  <c r="L55" i="56" s="1"/>
  <c r="M55" i="56" s="1"/>
  <c r="J55" i="56"/>
  <c r="H55" i="56"/>
  <c r="F55" i="56"/>
  <c r="D55" i="56"/>
  <c r="B55" i="56"/>
  <c r="K54" i="56"/>
  <c r="L54" i="56" s="1"/>
  <c r="M54" i="56" s="1"/>
  <c r="J54" i="56"/>
  <c r="H54" i="56"/>
  <c r="F54" i="56"/>
  <c r="D54" i="56"/>
  <c r="B54" i="56"/>
  <c r="K53" i="56"/>
  <c r="L53" i="56" s="1"/>
  <c r="M53" i="56" s="1"/>
  <c r="J53" i="56"/>
  <c r="H53" i="56"/>
  <c r="F53" i="56"/>
  <c r="D53" i="56"/>
  <c r="B53" i="56"/>
  <c r="K52" i="56"/>
  <c r="L52" i="56" s="1"/>
  <c r="M52" i="56" s="1"/>
  <c r="J52" i="56"/>
  <c r="H52" i="56"/>
  <c r="F52" i="56"/>
  <c r="D52" i="56"/>
  <c r="B52" i="56"/>
  <c r="K53" i="54"/>
  <c r="L53" i="54" s="1"/>
  <c r="M53" i="54" s="1"/>
  <c r="B53" i="54"/>
  <c r="K52" i="54"/>
  <c r="L52" i="54" s="1"/>
  <c r="M52" i="54" s="1"/>
  <c r="B52" i="54"/>
  <c r="K51" i="54"/>
  <c r="L51" i="54" s="1"/>
  <c r="M51" i="54" s="1"/>
  <c r="B51" i="54"/>
  <c r="K50" i="54"/>
  <c r="L50" i="54" s="1"/>
  <c r="M50" i="54" s="1"/>
  <c r="B50" i="54"/>
  <c r="N52" i="71"/>
  <c r="M52" i="71"/>
  <c r="L52" i="71"/>
  <c r="K52" i="71"/>
  <c r="J52" i="71"/>
  <c r="I52" i="71"/>
  <c r="H52" i="71"/>
  <c r="G52" i="71"/>
  <c r="F52" i="71"/>
  <c r="E52" i="71"/>
  <c r="D52" i="71"/>
  <c r="O52" i="71" s="1"/>
  <c r="P52" i="71" s="1"/>
  <c r="C52" i="71"/>
  <c r="B52" i="71"/>
  <c r="O51" i="71"/>
  <c r="P51" i="71" s="1"/>
  <c r="N51" i="71"/>
  <c r="M51" i="71"/>
  <c r="L51" i="71"/>
  <c r="K51" i="71"/>
  <c r="J51" i="71"/>
  <c r="I51" i="71"/>
  <c r="H51" i="71"/>
  <c r="G51" i="71"/>
  <c r="F51" i="71"/>
  <c r="E51" i="71"/>
  <c r="D51" i="71"/>
  <c r="C51" i="71"/>
  <c r="B51" i="71"/>
  <c r="N50" i="71"/>
  <c r="M50" i="71"/>
  <c r="L50" i="71"/>
  <c r="K50" i="71"/>
  <c r="J50" i="71"/>
  <c r="I50" i="71"/>
  <c r="H50" i="71"/>
  <c r="G50" i="71"/>
  <c r="F50" i="71"/>
  <c r="E50" i="71"/>
  <c r="D50" i="71"/>
  <c r="O50" i="71" s="1"/>
  <c r="P50" i="71" s="1"/>
  <c r="C50" i="71"/>
  <c r="B50" i="71"/>
  <c r="O49" i="71"/>
  <c r="P49" i="71" s="1"/>
  <c r="N49" i="71"/>
  <c r="M49" i="71"/>
  <c r="L49" i="71"/>
  <c r="K49" i="71"/>
  <c r="J49" i="71"/>
  <c r="I49" i="71"/>
  <c r="H49" i="71"/>
  <c r="G49" i="71"/>
  <c r="F49" i="71"/>
  <c r="E49" i="71"/>
  <c r="D49" i="71"/>
  <c r="C49" i="71"/>
  <c r="B49" i="71"/>
  <c r="F55" i="53"/>
  <c r="E55" i="53"/>
  <c r="D55" i="53"/>
  <c r="C55" i="53"/>
  <c r="G55" i="53" s="1"/>
  <c r="H55" i="53" s="1"/>
  <c r="I55" i="53" s="1"/>
  <c r="B55" i="53"/>
  <c r="F54" i="53"/>
  <c r="E54" i="53"/>
  <c r="D54" i="53"/>
  <c r="C54" i="53"/>
  <c r="G54" i="53" s="1"/>
  <c r="H54" i="53" s="1"/>
  <c r="I54" i="53" s="1"/>
  <c r="B54" i="53"/>
  <c r="F53" i="53"/>
  <c r="E53" i="53"/>
  <c r="D53" i="53"/>
  <c r="C53" i="53"/>
  <c r="G53" i="53" s="1"/>
  <c r="H53" i="53" s="1"/>
  <c r="I53" i="53" s="1"/>
  <c r="B53" i="53"/>
  <c r="F52" i="53"/>
  <c r="E52" i="53"/>
  <c r="D52" i="53"/>
  <c r="C52" i="53"/>
  <c r="G52" i="53" s="1"/>
  <c r="H52" i="53" s="1"/>
  <c r="I52" i="53" s="1"/>
  <c r="B52" i="53"/>
  <c r="K55" i="52"/>
  <c r="L55" i="52" s="1"/>
  <c r="M55" i="52" s="1"/>
  <c r="J55" i="52"/>
  <c r="H55" i="52"/>
  <c r="F55" i="52"/>
  <c r="D55" i="52"/>
  <c r="B55" i="52"/>
  <c r="K54" i="52"/>
  <c r="L54" i="52" s="1"/>
  <c r="M54" i="52" s="1"/>
  <c r="J54" i="52"/>
  <c r="H54" i="52"/>
  <c r="F54" i="52"/>
  <c r="D54" i="52"/>
  <c r="B54" i="52"/>
  <c r="K53" i="52"/>
  <c r="L53" i="52" s="1"/>
  <c r="M53" i="52" s="1"/>
  <c r="J53" i="52"/>
  <c r="H53" i="52"/>
  <c r="F53" i="52"/>
  <c r="D53" i="52"/>
  <c r="B53" i="52"/>
  <c r="K52" i="52"/>
  <c r="L52" i="52" s="1"/>
  <c r="M52" i="52" s="1"/>
  <c r="J52" i="52"/>
  <c r="H52" i="52"/>
  <c r="F52" i="52"/>
  <c r="D52" i="52"/>
  <c r="B52" i="52"/>
  <c r="K55" i="51"/>
  <c r="L55" i="51" s="1"/>
  <c r="M55" i="51" s="1"/>
  <c r="J55" i="51"/>
  <c r="H55" i="51"/>
  <c r="F55" i="51"/>
  <c r="D55" i="51"/>
  <c r="B55" i="51"/>
  <c r="K54" i="51"/>
  <c r="L54" i="51" s="1"/>
  <c r="M54" i="51" s="1"/>
  <c r="J54" i="51"/>
  <c r="H54" i="51"/>
  <c r="F54" i="51"/>
  <c r="D54" i="51"/>
  <c r="B54" i="51"/>
  <c r="K53" i="51"/>
  <c r="L53" i="51" s="1"/>
  <c r="M53" i="51" s="1"/>
  <c r="J53" i="51"/>
  <c r="H53" i="51"/>
  <c r="F53" i="51"/>
  <c r="D53" i="51"/>
  <c r="B53" i="51"/>
  <c r="K52" i="51"/>
  <c r="L52" i="51" s="1"/>
  <c r="M52" i="51" s="1"/>
  <c r="J52" i="51"/>
  <c r="H52" i="51"/>
  <c r="F52" i="51"/>
  <c r="D52" i="51"/>
  <c r="B52" i="51"/>
  <c r="R52" i="50"/>
  <c r="S52" i="50" s="1"/>
  <c r="Q52" i="50"/>
  <c r="B52" i="50"/>
  <c r="R51" i="50"/>
  <c r="S51" i="50" s="1"/>
  <c r="Q51" i="50"/>
  <c r="B51" i="50"/>
  <c r="R50" i="50"/>
  <c r="S50" i="50" s="1"/>
  <c r="Q50" i="50"/>
  <c r="B50" i="50"/>
  <c r="R49" i="50"/>
  <c r="S49" i="50" s="1"/>
  <c r="Q49" i="50"/>
  <c r="B49" i="50"/>
  <c r="H55" i="49"/>
  <c r="G55" i="49"/>
  <c r="F55" i="49"/>
  <c r="E55" i="49"/>
  <c r="D55" i="49"/>
  <c r="C55" i="49"/>
  <c r="I55" i="49" s="1"/>
  <c r="J55" i="49" s="1"/>
  <c r="K55" i="49" s="1"/>
  <c r="B55" i="49"/>
  <c r="H54" i="49"/>
  <c r="G54" i="49"/>
  <c r="F54" i="49"/>
  <c r="E54" i="49"/>
  <c r="D54" i="49"/>
  <c r="C54" i="49"/>
  <c r="I54" i="49" s="1"/>
  <c r="J54" i="49" s="1"/>
  <c r="K54" i="49" s="1"/>
  <c r="B54" i="49"/>
  <c r="H53" i="49"/>
  <c r="G53" i="49"/>
  <c r="F53" i="49"/>
  <c r="E53" i="49"/>
  <c r="D53" i="49"/>
  <c r="C53" i="49"/>
  <c r="I53" i="49" s="1"/>
  <c r="J53" i="49" s="1"/>
  <c r="K53" i="49" s="1"/>
  <c r="B53" i="49"/>
  <c r="H52" i="49"/>
  <c r="G52" i="49"/>
  <c r="F52" i="49"/>
  <c r="E52" i="49"/>
  <c r="D52" i="49"/>
  <c r="C52" i="49"/>
  <c r="I52" i="49" s="1"/>
  <c r="J52" i="49" s="1"/>
  <c r="K52" i="49" s="1"/>
  <c r="B52" i="49"/>
  <c r="L55" i="48"/>
  <c r="M55" i="48" s="1"/>
  <c r="K55" i="48"/>
  <c r="J55" i="48"/>
  <c r="H55" i="48"/>
  <c r="F55" i="48"/>
  <c r="D55" i="48"/>
  <c r="B55" i="48"/>
  <c r="L54" i="48"/>
  <c r="M54" i="48" s="1"/>
  <c r="K54" i="48"/>
  <c r="J54" i="48"/>
  <c r="H54" i="48"/>
  <c r="F54" i="48"/>
  <c r="D54" i="48"/>
  <c r="B54" i="48"/>
  <c r="L53" i="48"/>
  <c r="M53" i="48" s="1"/>
  <c r="K53" i="48"/>
  <c r="J53" i="48"/>
  <c r="H53" i="48"/>
  <c r="F53" i="48"/>
  <c r="D53" i="48"/>
  <c r="B53" i="48"/>
  <c r="L52" i="48"/>
  <c r="M52" i="48" s="1"/>
  <c r="K52" i="48"/>
  <c r="J52" i="48"/>
  <c r="H52" i="48"/>
  <c r="F52" i="48"/>
  <c r="D52" i="48"/>
  <c r="B52" i="48"/>
  <c r="K55" i="47"/>
  <c r="L55" i="47" s="1"/>
  <c r="M55" i="47" s="1"/>
  <c r="J55" i="47"/>
  <c r="H55" i="47"/>
  <c r="F55" i="47"/>
  <c r="D55" i="47"/>
  <c r="B55" i="47"/>
  <c r="K54" i="47"/>
  <c r="L54" i="47" s="1"/>
  <c r="M54" i="47" s="1"/>
  <c r="J54" i="47"/>
  <c r="H54" i="47"/>
  <c r="F54" i="47"/>
  <c r="D54" i="47"/>
  <c r="B54" i="47"/>
  <c r="K53" i="47"/>
  <c r="L53" i="47" s="1"/>
  <c r="M53" i="47" s="1"/>
  <c r="J53" i="47"/>
  <c r="H53" i="47"/>
  <c r="F53" i="47"/>
  <c r="D53" i="47"/>
  <c r="B53" i="47"/>
  <c r="K52" i="47"/>
  <c r="L52" i="47" s="1"/>
  <c r="M52" i="47" s="1"/>
  <c r="J52" i="47"/>
  <c r="H52" i="47"/>
  <c r="F52" i="47"/>
  <c r="D52" i="47"/>
  <c r="B52" i="47"/>
  <c r="K55" i="46"/>
  <c r="L55" i="46" s="1"/>
  <c r="M55" i="46" s="1"/>
  <c r="J55" i="46"/>
  <c r="H55" i="46"/>
  <c r="F55" i="46"/>
  <c r="D55" i="46"/>
  <c r="B55" i="46"/>
  <c r="L54" i="46"/>
  <c r="M54" i="46" s="1"/>
  <c r="K54" i="46"/>
  <c r="J54" i="46"/>
  <c r="H54" i="46"/>
  <c r="F54" i="46"/>
  <c r="D54" i="46"/>
  <c r="B54" i="46"/>
  <c r="L53" i="46"/>
  <c r="M53" i="46" s="1"/>
  <c r="K53" i="46"/>
  <c r="J53" i="46"/>
  <c r="H53" i="46"/>
  <c r="F53" i="46"/>
  <c r="D53" i="46"/>
  <c r="B53" i="46"/>
  <c r="L52" i="46"/>
  <c r="M52" i="46" s="1"/>
  <c r="K52" i="46"/>
  <c r="J52" i="46"/>
  <c r="H52" i="46"/>
  <c r="F52" i="46"/>
  <c r="D52" i="46"/>
  <c r="B52" i="46"/>
  <c r="H55" i="45"/>
  <c r="G55" i="45"/>
  <c r="F55" i="45"/>
  <c r="E55" i="45"/>
  <c r="D55" i="45"/>
  <c r="C55" i="45"/>
  <c r="I55" i="45" s="1"/>
  <c r="J55" i="45" s="1"/>
  <c r="K55" i="45" s="1"/>
  <c r="B55" i="45"/>
  <c r="H54" i="45"/>
  <c r="G54" i="45"/>
  <c r="F54" i="45"/>
  <c r="E54" i="45"/>
  <c r="D54" i="45"/>
  <c r="C54" i="45"/>
  <c r="I54" i="45" s="1"/>
  <c r="J54" i="45" s="1"/>
  <c r="K54" i="45" s="1"/>
  <c r="B54" i="45"/>
  <c r="H53" i="45"/>
  <c r="G53" i="45"/>
  <c r="F53" i="45"/>
  <c r="E53" i="45"/>
  <c r="D53" i="45"/>
  <c r="C53" i="45"/>
  <c r="I53" i="45" s="1"/>
  <c r="J53" i="45" s="1"/>
  <c r="K53" i="45" s="1"/>
  <c r="B53" i="45"/>
  <c r="H52" i="45"/>
  <c r="G52" i="45"/>
  <c r="F52" i="45"/>
  <c r="E52" i="45"/>
  <c r="D52" i="45"/>
  <c r="C52" i="45"/>
  <c r="I52" i="45" s="1"/>
  <c r="J52" i="45" s="1"/>
  <c r="K52" i="45" s="1"/>
  <c r="B52" i="45"/>
  <c r="K55" i="44"/>
  <c r="L55" i="44" s="1"/>
  <c r="M55" i="44" s="1"/>
  <c r="J55" i="44"/>
  <c r="H55" i="44"/>
  <c r="F55" i="44"/>
  <c r="D55" i="44"/>
  <c r="B55" i="44"/>
  <c r="K54" i="44"/>
  <c r="L54" i="44" s="1"/>
  <c r="M54" i="44" s="1"/>
  <c r="J54" i="44"/>
  <c r="H54" i="44"/>
  <c r="F54" i="44"/>
  <c r="D54" i="44"/>
  <c r="B54" i="44"/>
  <c r="K53" i="44"/>
  <c r="L53" i="44" s="1"/>
  <c r="M53" i="44" s="1"/>
  <c r="J53" i="44"/>
  <c r="H53" i="44"/>
  <c r="F53" i="44"/>
  <c r="D53" i="44"/>
  <c r="B53" i="44"/>
  <c r="K52" i="44"/>
  <c r="L52" i="44" s="1"/>
  <c r="M52" i="44" s="1"/>
  <c r="J52" i="44"/>
  <c r="H52" i="44"/>
  <c r="F52" i="44"/>
  <c r="D52" i="44"/>
  <c r="B52" i="44"/>
  <c r="L55" i="43"/>
  <c r="M55" i="43" s="1"/>
  <c r="K55" i="43"/>
  <c r="J55" i="43"/>
  <c r="H55" i="43"/>
  <c r="F55" i="43"/>
  <c r="D55" i="43"/>
  <c r="B55" i="43"/>
  <c r="L54" i="43"/>
  <c r="M54" i="43" s="1"/>
  <c r="K54" i="43"/>
  <c r="J54" i="43"/>
  <c r="H54" i="43"/>
  <c r="F54" i="43"/>
  <c r="D54" i="43"/>
  <c r="B54" i="43"/>
  <c r="L53" i="43"/>
  <c r="M53" i="43" s="1"/>
  <c r="K53" i="43"/>
  <c r="J53" i="43"/>
  <c r="H53" i="43"/>
  <c r="F53" i="43"/>
  <c r="D53" i="43"/>
  <c r="B53" i="43"/>
  <c r="L52" i="43"/>
  <c r="M52" i="43" s="1"/>
  <c r="K52" i="43"/>
  <c r="J52" i="43"/>
  <c r="H52" i="43"/>
  <c r="F52" i="43"/>
  <c r="D52" i="43"/>
  <c r="B52" i="43"/>
  <c r="L55" i="42"/>
  <c r="M55" i="42" s="1"/>
  <c r="K55" i="42"/>
  <c r="J55" i="42"/>
  <c r="H55" i="42"/>
  <c r="F55" i="42"/>
  <c r="D55" i="42"/>
  <c r="B55" i="42"/>
  <c r="L54" i="42"/>
  <c r="M54" i="42" s="1"/>
  <c r="K54" i="42"/>
  <c r="J54" i="42"/>
  <c r="H54" i="42"/>
  <c r="F54" i="42"/>
  <c r="D54" i="42"/>
  <c r="B54" i="42"/>
  <c r="L53" i="42"/>
  <c r="M53" i="42" s="1"/>
  <c r="K53" i="42"/>
  <c r="J53" i="42"/>
  <c r="H53" i="42"/>
  <c r="F53" i="42"/>
  <c r="D53" i="42"/>
  <c r="B53" i="42"/>
  <c r="L52" i="42"/>
  <c r="M52" i="42" s="1"/>
  <c r="K52" i="42"/>
  <c r="J52" i="42"/>
  <c r="H52" i="42"/>
  <c r="F52" i="42"/>
  <c r="D52" i="42"/>
  <c r="B52" i="42"/>
  <c r="J55" i="41"/>
  <c r="I55" i="41"/>
  <c r="H55" i="41"/>
  <c r="G55" i="41"/>
  <c r="F55" i="41"/>
  <c r="E55" i="41"/>
  <c r="D55" i="41"/>
  <c r="C55" i="41"/>
  <c r="K55" i="41" s="1"/>
  <c r="L55" i="41" s="1"/>
  <c r="M55" i="41" s="1"/>
  <c r="B55" i="41"/>
  <c r="J54" i="41"/>
  <c r="I54" i="41"/>
  <c r="H54" i="41"/>
  <c r="G54" i="41"/>
  <c r="F54" i="41"/>
  <c r="E54" i="41"/>
  <c r="D54" i="41"/>
  <c r="C54" i="41"/>
  <c r="K54" i="41" s="1"/>
  <c r="L54" i="41" s="1"/>
  <c r="M54" i="41" s="1"/>
  <c r="B54" i="41"/>
  <c r="J53" i="41"/>
  <c r="I53" i="41"/>
  <c r="H53" i="41"/>
  <c r="G53" i="41"/>
  <c r="F53" i="41"/>
  <c r="E53" i="41"/>
  <c r="D53" i="41"/>
  <c r="C53" i="41"/>
  <c r="K53" i="41" s="1"/>
  <c r="L53" i="41" s="1"/>
  <c r="M53" i="41" s="1"/>
  <c r="B53" i="41"/>
  <c r="J52" i="41"/>
  <c r="I52" i="41"/>
  <c r="H52" i="41"/>
  <c r="G52" i="41"/>
  <c r="F52" i="41"/>
  <c r="E52" i="41"/>
  <c r="D52" i="41"/>
  <c r="C52" i="41"/>
  <c r="K52" i="41" s="1"/>
  <c r="L52" i="41" s="1"/>
  <c r="M52" i="41" s="1"/>
  <c r="B52" i="41"/>
  <c r="L55" i="40"/>
  <c r="M55" i="40" s="1"/>
  <c r="K55" i="40"/>
  <c r="J55" i="40"/>
  <c r="H55" i="40"/>
  <c r="F55" i="40"/>
  <c r="D55" i="40"/>
  <c r="B55" i="40"/>
  <c r="L54" i="40"/>
  <c r="M54" i="40" s="1"/>
  <c r="K54" i="40"/>
  <c r="J54" i="40"/>
  <c r="H54" i="40"/>
  <c r="F54" i="40"/>
  <c r="D54" i="40"/>
  <c r="B54" i="40"/>
  <c r="L53" i="40"/>
  <c r="M53" i="40" s="1"/>
  <c r="K53" i="40"/>
  <c r="J53" i="40"/>
  <c r="H53" i="40"/>
  <c r="F53" i="40"/>
  <c r="D53" i="40"/>
  <c r="B53" i="40"/>
  <c r="L52" i="40"/>
  <c r="M52" i="40" s="1"/>
  <c r="K52" i="40"/>
  <c r="J52" i="40"/>
  <c r="H52" i="40"/>
  <c r="F52" i="40"/>
  <c r="D52" i="40"/>
  <c r="B52" i="40"/>
  <c r="L55" i="39"/>
  <c r="M55" i="39" s="1"/>
  <c r="K55" i="39"/>
  <c r="J55" i="39"/>
  <c r="H55" i="39"/>
  <c r="F55" i="39"/>
  <c r="D55" i="39"/>
  <c r="B55" i="39"/>
  <c r="L54" i="39"/>
  <c r="M54" i="39" s="1"/>
  <c r="K54" i="39"/>
  <c r="J54" i="39"/>
  <c r="H54" i="39"/>
  <c r="F54" i="39"/>
  <c r="D54" i="39"/>
  <c r="B54" i="39"/>
  <c r="L53" i="39"/>
  <c r="M53" i="39" s="1"/>
  <c r="K53" i="39"/>
  <c r="J53" i="39"/>
  <c r="H53" i="39"/>
  <c r="F53" i="39"/>
  <c r="D53" i="39"/>
  <c r="B53" i="39"/>
  <c r="L52" i="39"/>
  <c r="M52" i="39" s="1"/>
  <c r="K52" i="39"/>
  <c r="J52" i="39"/>
  <c r="H52" i="39"/>
  <c r="F52" i="39"/>
  <c r="D52" i="39"/>
  <c r="B52" i="39"/>
  <c r="L55" i="38"/>
  <c r="M55" i="38" s="1"/>
  <c r="K55" i="38"/>
  <c r="J55" i="38"/>
  <c r="H55" i="38"/>
  <c r="F55" i="38"/>
  <c r="D55" i="38"/>
  <c r="B55" i="38"/>
  <c r="L54" i="38"/>
  <c r="M54" i="38" s="1"/>
  <c r="K54" i="38"/>
  <c r="J54" i="38"/>
  <c r="H54" i="38"/>
  <c r="F54" i="38"/>
  <c r="D54" i="38"/>
  <c r="B54" i="38"/>
  <c r="L53" i="38"/>
  <c r="M53" i="38" s="1"/>
  <c r="K53" i="38"/>
  <c r="J53" i="38"/>
  <c r="H53" i="38"/>
  <c r="F53" i="38"/>
  <c r="D53" i="38"/>
  <c r="B53" i="38"/>
  <c r="L52" i="38"/>
  <c r="M52" i="38" s="1"/>
  <c r="K52" i="38"/>
  <c r="J52" i="38"/>
  <c r="H52" i="38"/>
  <c r="F52" i="38"/>
  <c r="D52" i="38"/>
  <c r="B52" i="38"/>
  <c r="K55" i="37"/>
  <c r="L55" i="37" s="1"/>
  <c r="M55" i="37" s="1"/>
  <c r="J55" i="37"/>
  <c r="H55" i="37"/>
  <c r="F55" i="37"/>
  <c r="D55" i="37"/>
  <c r="B55" i="37"/>
  <c r="K54" i="37"/>
  <c r="L54" i="37" s="1"/>
  <c r="M54" i="37" s="1"/>
  <c r="J54" i="37"/>
  <c r="H54" i="37"/>
  <c r="F54" i="37"/>
  <c r="D54" i="37"/>
  <c r="B54" i="37"/>
  <c r="K53" i="37"/>
  <c r="L53" i="37" s="1"/>
  <c r="M53" i="37" s="1"/>
  <c r="J53" i="37"/>
  <c r="H53" i="37"/>
  <c r="F53" i="37"/>
  <c r="D53" i="37"/>
  <c r="B53" i="37"/>
  <c r="K52" i="37"/>
  <c r="L52" i="37" s="1"/>
  <c r="M52" i="37" s="1"/>
  <c r="J52" i="37"/>
  <c r="H52" i="37"/>
  <c r="F52" i="37"/>
  <c r="D52" i="37"/>
  <c r="B52" i="37"/>
  <c r="J55" i="36"/>
  <c r="I55" i="36"/>
  <c r="H55" i="36"/>
  <c r="G55" i="36"/>
  <c r="F55" i="36"/>
  <c r="E55" i="36"/>
  <c r="D55" i="36"/>
  <c r="C55" i="36"/>
  <c r="K55" i="36" s="1"/>
  <c r="L55" i="36" s="1"/>
  <c r="M55" i="36" s="1"/>
  <c r="B55" i="36"/>
  <c r="J54" i="36"/>
  <c r="I54" i="36"/>
  <c r="H54" i="36"/>
  <c r="G54" i="36"/>
  <c r="F54" i="36"/>
  <c r="E54" i="36"/>
  <c r="D54" i="36"/>
  <c r="C54" i="36"/>
  <c r="K54" i="36" s="1"/>
  <c r="L54" i="36" s="1"/>
  <c r="M54" i="36" s="1"/>
  <c r="B54" i="36"/>
  <c r="J53" i="36"/>
  <c r="I53" i="36"/>
  <c r="H53" i="36"/>
  <c r="G53" i="36"/>
  <c r="F53" i="36"/>
  <c r="E53" i="36"/>
  <c r="D53" i="36"/>
  <c r="C53" i="36"/>
  <c r="K53" i="36" s="1"/>
  <c r="L53" i="36" s="1"/>
  <c r="M53" i="36" s="1"/>
  <c r="B53" i="36"/>
  <c r="J52" i="36"/>
  <c r="I52" i="36"/>
  <c r="H52" i="36"/>
  <c r="G52" i="36"/>
  <c r="F52" i="36"/>
  <c r="E52" i="36"/>
  <c r="D52" i="36"/>
  <c r="C52" i="36"/>
  <c r="K52" i="36" s="1"/>
  <c r="L52" i="36" s="1"/>
  <c r="M52" i="36" s="1"/>
  <c r="B52" i="36"/>
  <c r="L55" i="35"/>
  <c r="M55" i="35" s="1"/>
  <c r="K55" i="35"/>
  <c r="J55" i="35"/>
  <c r="H55" i="35"/>
  <c r="F55" i="35"/>
  <c r="D55" i="35"/>
  <c r="B55" i="35"/>
  <c r="L54" i="35"/>
  <c r="M54" i="35" s="1"/>
  <c r="K54" i="35"/>
  <c r="J54" i="35"/>
  <c r="H54" i="35"/>
  <c r="F54" i="35"/>
  <c r="D54" i="35"/>
  <c r="B54" i="35"/>
  <c r="L53" i="35"/>
  <c r="M53" i="35" s="1"/>
  <c r="K53" i="35"/>
  <c r="J53" i="35"/>
  <c r="H53" i="35"/>
  <c r="F53" i="35"/>
  <c r="D53" i="35"/>
  <c r="B53" i="35"/>
  <c r="L52" i="35"/>
  <c r="M52" i="35" s="1"/>
  <c r="K52" i="35"/>
  <c r="J52" i="35"/>
  <c r="H52" i="35"/>
  <c r="F52" i="35"/>
  <c r="D52" i="35"/>
  <c r="B52" i="35"/>
  <c r="L55" i="34"/>
  <c r="M55" i="34" s="1"/>
  <c r="K55" i="34"/>
  <c r="J55" i="34"/>
  <c r="H55" i="34"/>
  <c r="F55" i="34"/>
  <c r="D55" i="34"/>
  <c r="B55" i="34"/>
  <c r="L54" i="34"/>
  <c r="M54" i="34" s="1"/>
  <c r="K54" i="34"/>
  <c r="J54" i="34"/>
  <c r="H54" i="34"/>
  <c r="F54" i="34"/>
  <c r="D54" i="34"/>
  <c r="B54" i="34"/>
  <c r="L53" i="34"/>
  <c r="M53" i="34" s="1"/>
  <c r="K53" i="34"/>
  <c r="J53" i="34"/>
  <c r="H53" i="34"/>
  <c r="F53" i="34"/>
  <c r="D53" i="34"/>
  <c r="B53" i="34"/>
  <c r="L52" i="34"/>
  <c r="M52" i="34" s="1"/>
  <c r="K52" i="34"/>
  <c r="J52" i="34"/>
  <c r="H52" i="34"/>
  <c r="F52" i="34"/>
  <c r="D52" i="34"/>
  <c r="B52" i="34"/>
  <c r="L55" i="33"/>
  <c r="M55" i="33" s="1"/>
  <c r="K55" i="33"/>
  <c r="J55" i="33"/>
  <c r="H55" i="33"/>
  <c r="F55" i="33"/>
  <c r="D55" i="33"/>
  <c r="K54" i="33"/>
  <c r="L54" i="33" s="1"/>
  <c r="M54" i="33" s="1"/>
  <c r="J54" i="33"/>
  <c r="H54" i="33"/>
  <c r="F54" i="33"/>
  <c r="D54" i="33"/>
  <c r="L53" i="33"/>
  <c r="M53" i="33" s="1"/>
  <c r="K53" i="33"/>
  <c r="J53" i="33"/>
  <c r="H53" i="33"/>
  <c r="F53" i="33"/>
  <c r="D53" i="33"/>
  <c r="K52" i="33"/>
  <c r="L52" i="33" s="1"/>
  <c r="M52" i="33" s="1"/>
  <c r="J52" i="33"/>
  <c r="H52" i="33"/>
  <c r="F52" i="33"/>
  <c r="D52" i="33"/>
  <c r="B55" i="33"/>
  <c r="B54" i="33"/>
  <c r="B53" i="33"/>
  <c r="B52" i="33"/>
  <c r="M55" i="32"/>
  <c r="M54" i="32"/>
  <c r="M53" i="32"/>
  <c r="M52" i="32"/>
  <c r="K55" i="32"/>
  <c r="K54" i="32"/>
  <c r="K53" i="32"/>
  <c r="K52" i="32"/>
  <c r="L55" i="32"/>
  <c r="L54" i="32"/>
  <c r="L53" i="32"/>
  <c r="L52" i="32"/>
  <c r="J55" i="32"/>
  <c r="J54" i="32"/>
  <c r="J53" i="32"/>
  <c r="J52" i="32"/>
  <c r="H55" i="32"/>
  <c r="H54" i="32"/>
  <c r="H53" i="32"/>
  <c r="H52" i="32"/>
  <c r="F55" i="32"/>
  <c r="F54" i="32"/>
  <c r="F53" i="32"/>
  <c r="F52" i="32"/>
  <c r="D55" i="32"/>
  <c r="D54" i="32"/>
  <c r="D53" i="32"/>
  <c r="D52" i="32"/>
  <c r="B55" i="32"/>
  <c r="B54" i="32"/>
  <c r="B53" i="32"/>
  <c r="B52" i="32"/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B3" i="50" l="1"/>
  <c r="B3" i="69" s="1"/>
  <c r="M3" i="49"/>
  <c r="B3" i="49"/>
  <c r="B3" i="48"/>
  <c r="B3" i="47"/>
  <c r="B3" i="46"/>
  <c r="M3" i="45"/>
  <c r="B3" i="45"/>
  <c r="B3" i="44"/>
  <c r="B3" i="43"/>
  <c r="O3" i="41"/>
  <c r="B3" i="41"/>
  <c r="B3" i="40"/>
  <c r="B3" i="39"/>
  <c r="B3" i="38"/>
  <c r="B3" i="37"/>
  <c r="O3" i="36"/>
  <c r="B3" i="36"/>
  <c r="B3" i="35"/>
  <c r="B3" i="34"/>
  <c r="B3" i="33"/>
  <c r="B3" i="32"/>
  <c r="B3" i="52" l="1"/>
  <c r="K3" i="53"/>
  <c r="B3" i="54"/>
  <c r="B3" i="56"/>
  <c r="B3" i="58"/>
  <c r="M3" i="59"/>
  <c r="B3" i="61"/>
  <c r="B3" i="63"/>
  <c r="B3" i="65"/>
  <c r="B3" i="67"/>
  <c r="Q3" i="68"/>
  <c r="B3" i="51"/>
  <c r="B3" i="53"/>
  <c r="A3" i="71"/>
  <c r="O3" i="54"/>
  <c r="B3" i="57"/>
  <c r="B3" i="59"/>
  <c r="B3" i="60"/>
  <c r="B3" i="62"/>
  <c r="B3" i="64"/>
  <c r="B3" i="66"/>
  <c r="B3" i="68"/>
  <c r="H59" i="52" l="1"/>
  <c r="H59" i="61" s="1"/>
  <c r="H60" i="52"/>
  <c r="H60" i="61" s="1"/>
  <c r="H59" i="51"/>
  <c r="H60" i="51"/>
  <c r="H56" i="50"/>
  <c r="H57" i="50"/>
  <c r="H59" i="49"/>
  <c r="H60" i="49"/>
  <c r="H59" i="48"/>
  <c r="H60" i="48"/>
  <c r="H59" i="47"/>
  <c r="H60" i="47"/>
  <c r="H59" i="46"/>
  <c r="H60" i="46"/>
  <c r="H59" i="45"/>
  <c r="H60" i="45"/>
  <c r="H59" i="44"/>
  <c r="H60" i="44"/>
  <c r="H59" i="43"/>
  <c r="H60" i="43"/>
  <c r="H59" i="42"/>
  <c r="H60" i="42"/>
  <c r="H59" i="41"/>
  <c r="H60" i="41"/>
  <c r="H59" i="40"/>
  <c r="H60" i="40"/>
  <c r="H59" i="39"/>
  <c r="H60" i="39"/>
  <c r="H60" i="38"/>
  <c r="H61" i="38"/>
  <c r="H59" i="37"/>
  <c r="H60" i="37"/>
  <c r="H59" i="36"/>
  <c r="H60" i="36"/>
  <c r="H59" i="35"/>
  <c r="H60" i="35"/>
  <c r="H59" i="34"/>
  <c r="H60" i="34"/>
  <c r="F59" i="33"/>
  <c r="F60" i="33"/>
  <c r="H58" i="32"/>
  <c r="H59" i="32"/>
  <c r="E53" i="69" l="1"/>
  <c r="H59" i="67"/>
  <c r="H59" i="65"/>
  <c r="H59" i="63"/>
  <c r="H59" i="68"/>
  <c r="H59" i="66"/>
  <c r="H59" i="64"/>
  <c r="E59" i="62"/>
  <c r="F55" i="71"/>
  <c r="H59" i="56"/>
  <c r="H59" i="58"/>
  <c r="H59" i="60"/>
  <c r="E59" i="53"/>
  <c r="H57" i="54"/>
  <c r="H59" i="57"/>
  <c r="H60" i="59"/>
  <c r="E54" i="69"/>
  <c r="H60" i="68"/>
  <c r="H60" i="67"/>
  <c r="H60" i="66"/>
  <c r="H60" i="65"/>
  <c r="H60" i="64"/>
  <c r="H60" i="63"/>
  <c r="E60" i="62"/>
  <c r="E60" i="53"/>
  <c r="F56" i="71"/>
  <c r="H58" i="54"/>
  <c r="H60" i="56"/>
  <c r="H60" i="57"/>
  <c r="H60" i="58"/>
  <c r="H61" i="59"/>
  <c r="H60" i="60"/>
  <c r="C3" i="32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B59" i="32"/>
  <c r="B60" i="36" s="1"/>
  <c r="B58" i="32"/>
  <c r="B59" i="35" s="1"/>
  <c r="B59" i="34" l="1"/>
  <c r="B59" i="36"/>
  <c r="B59" i="33"/>
  <c r="B54" i="69"/>
  <c r="B60" i="68"/>
  <c r="B60" i="67"/>
  <c r="B60" i="66"/>
  <c r="B60" i="65"/>
  <c r="B60" i="64"/>
  <c r="B60" i="63"/>
  <c r="B60" i="62"/>
  <c r="B60" i="61"/>
  <c r="B60" i="60"/>
  <c r="B61" i="59"/>
  <c r="B60" i="58"/>
  <c r="B60" i="57"/>
  <c r="B60" i="56"/>
  <c r="B58" i="54"/>
  <c r="B56" i="71"/>
  <c r="B60" i="53"/>
  <c r="B60" i="52"/>
  <c r="B60" i="51"/>
  <c r="B57" i="50"/>
  <c r="B60" i="49"/>
  <c r="B60" i="48"/>
  <c r="B60" i="47"/>
  <c r="B60" i="46"/>
  <c r="B60" i="45"/>
  <c r="B60" i="44"/>
  <c r="B60" i="43"/>
  <c r="B60" i="42"/>
  <c r="B60" i="41"/>
  <c r="B60" i="40"/>
  <c r="B60" i="38"/>
  <c r="B60" i="39"/>
  <c r="B60" i="37"/>
  <c r="B60" i="33"/>
  <c r="B60" i="34"/>
  <c r="B60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3" i="69" l="1"/>
  <c r="B59" i="67"/>
  <c r="B59" i="65"/>
  <c r="B59" i="63"/>
  <c r="B59" i="61"/>
  <c r="B60" i="59"/>
  <c r="B59" i="57"/>
  <c r="B57" i="54"/>
  <c r="B59" i="53"/>
  <c r="B59" i="51"/>
  <c r="B59" i="49"/>
  <c r="B59" i="47"/>
  <c r="B59" i="45"/>
  <c r="B59" i="43"/>
  <c r="B59" i="41"/>
  <c r="B59" i="38"/>
  <c r="B59" i="37"/>
  <c r="B59" i="68"/>
  <c r="B59" i="66"/>
  <c r="B59" i="64"/>
  <c r="B59" i="62"/>
  <c r="B59" i="60"/>
  <c r="B59" i="58"/>
  <c r="B59" i="56"/>
  <c r="B55" i="71"/>
  <c r="B59" i="52"/>
  <c r="B56" i="50"/>
  <c r="B59" i="48"/>
  <c r="B59" i="46"/>
  <c r="B59" i="44"/>
  <c r="B59" i="42"/>
  <c r="B59" i="40"/>
  <c r="B59" i="39"/>
  <c r="P53" i="50"/>
  <c r="N53" i="50"/>
  <c r="L53" i="50"/>
  <c r="J53" i="50"/>
  <c r="H53" i="50"/>
  <c r="F53" i="50"/>
  <c r="D53" i="50"/>
  <c r="O53" i="50"/>
  <c r="M53" i="50"/>
  <c r="K53" i="50"/>
  <c r="I53" i="50"/>
  <c r="G53" i="50"/>
  <c r="E53" i="50"/>
  <c r="J54" i="54"/>
  <c r="H54" i="54"/>
  <c r="F54" i="54"/>
  <c r="D54" i="54"/>
  <c r="I54" i="54"/>
  <c r="G54" i="54"/>
  <c r="E54" i="54"/>
  <c r="C6" i="69"/>
  <c r="D6" i="69"/>
  <c r="C41" i="69"/>
  <c r="D41" i="69"/>
  <c r="C42" i="69"/>
  <c r="D42" i="69"/>
  <c r="C43" i="69"/>
  <c r="D43" i="69"/>
  <c r="C44" i="69"/>
  <c r="D44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6" i="67"/>
  <c r="J56" i="67" s="1"/>
  <c r="G56" i="67"/>
  <c r="H56" i="67" s="1"/>
  <c r="E56" i="67"/>
  <c r="F56" i="67" s="1"/>
  <c r="C56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6" i="66"/>
  <c r="J56" i="66" s="1"/>
  <c r="G56" i="66"/>
  <c r="H56" i="66" s="1"/>
  <c r="E56" i="66"/>
  <c r="F56" i="66" s="1"/>
  <c r="C56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6" i="65"/>
  <c r="J56" i="65" s="1"/>
  <c r="G56" i="65"/>
  <c r="H56" i="65" s="1"/>
  <c r="E56" i="65"/>
  <c r="F56" i="65" s="1"/>
  <c r="C56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6" i="64"/>
  <c r="J56" i="64" s="1"/>
  <c r="G56" i="64"/>
  <c r="H56" i="64" s="1"/>
  <c r="E56" i="64"/>
  <c r="F56" i="64" s="1"/>
  <c r="C56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6" i="63"/>
  <c r="J56" i="63" s="1"/>
  <c r="G56" i="63"/>
  <c r="H56" i="63" s="1"/>
  <c r="E56" i="63"/>
  <c r="F56" i="63" s="1"/>
  <c r="C56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G47" i="62"/>
  <c r="G41" i="69" s="1"/>
  <c r="I56" i="61"/>
  <c r="J56" i="61" s="1"/>
  <c r="G56" i="61"/>
  <c r="H56" i="61" s="1"/>
  <c r="E56" i="61"/>
  <c r="F56" i="61" s="1"/>
  <c r="C56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6" i="60"/>
  <c r="J56" i="60" s="1"/>
  <c r="G56" i="60"/>
  <c r="H56" i="60" s="1"/>
  <c r="E56" i="60"/>
  <c r="F56" i="60" s="1"/>
  <c r="C56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6" i="58"/>
  <c r="J56" i="58" s="1"/>
  <c r="G56" i="58"/>
  <c r="H56" i="58" s="1"/>
  <c r="E56" i="58"/>
  <c r="F56" i="58" s="1"/>
  <c r="C56" i="58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6" i="57"/>
  <c r="J56" i="57" s="1"/>
  <c r="G56" i="57"/>
  <c r="H56" i="57" s="1"/>
  <c r="E56" i="57"/>
  <c r="F56" i="57" s="1"/>
  <c r="C56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6" i="56"/>
  <c r="J56" i="56" s="1"/>
  <c r="G56" i="56"/>
  <c r="H56" i="56" s="1"/>
  <c r="E56" i="56"/>
  <c r="F56" i="56" s="1"/>
  <c r="C56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4" i="54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G49" i="53"/>
  <c r="G48" i="53"/>
  <c r="G47" i="53"/>
  <c r="I56" i="52"/>
  <c r="J56" i="52" s="1"/>
  <c r="G56" i="52"/>
  <c r="H56" i="52" s="1"/>
  <c r="E56" i="52"/>
  <c r="F56" i="52" s="1"/>
  <c r="C56" i="52"/>
  <c r="D56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6" i="51"/>
  <c r="J56" i="51" s="1"/>
  <c r="G56" i="51"/>
  <c r="H56" i="51" s="1"/>
  <c r="E56" i="51"/>
  <c r="F56" i="51" s="1"/>
  <c r="C56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53" i="50"/>
  <c r="I56" i="48"/>
  <c r="J56" i="48" s="1"/>
  <c r="G56" i="48"/>
  <c r="H56" i="48" s="1"/>
  <c r="E56" i="48"/>
  <c r="F56" i="48" s="1"/>
  <c r="C56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6" i="47"/>
  <c r="J56" i="47" s="1"/>
  <c r="G56" i="47"/>
  <c r="H56" i="47" s="1"/>
  <c r="E56" i="47"/>
  <c r="F56" i="47" s="1"/>
  <c r="C56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6" i="46"/>
  <c r="J56" i="46" s="1"/>
  <c r="G56" i="46"/>
  <c r="H56" i="46" s="1"/>
  <c r="E56" i="46"/>
  <c r="F56" i="46" s="1"/>
  <c r="C56" i="46"/>
  <c r="D56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H47" i="62" l="1"/>
  <c r="I47" i="62" s="1"/>
  <c r="K56" i="58"/>
  <c r="G56" i="59" s="1"/>
  <c r="I56" i="59" s="1"/>
  <c r="E50" i="69" s="1"/>
  <c r="K54" i="54"/>
  <c r="C50" i="69" s="1"/>
  <c r="H48" i="53"/>
  <c r="M45" i="71"/>
  <c r="H50" i="53"/>
  <c r="M47" i="71"/>
  <c r="H47" i="53"/>
  <c r="M44" i="71"/>
  <c r="H49" i="53"/>
  <c r="M46" i="71"/>
  <c r="Q53" i="50"/>
  <c r="K53" i="71" s="1"/>
  <c r="K47" i="71"/>
  <c r="K45" i="71"/>
  <c r="K56" i="47"/>
  <c r="E56" i="49" s="1"/>
  <c r="K56" i="51"/>
  <c r="C56" i="53" s="1"/>
  <c r="K56" i="64"/>
  <c r="L56" i="64" s="1"/>
  <c r="K56" i="65"/>
  <c r="L56" i="65" s="1"/>
  <c r="K56" i="66"/>
  <c r="L56" i="66" s="1"/>
  <c r="K56" i="67"/>
  <c r="K56" i="68" s="1"/>
  <c r="K56" i="48"/>
  <c r="L56" i="48" s="1"/>
  <c r="L56" i="51"/>
  <c r="E56" i="68"/>
  <c r="G56" i="68"/>
  <c r="I56" i="68"/>
  <c r="L56" i="67"/>
  <c r="L56" i="68" s="1"/>
  <c r="L56" i="47"/>
  <c r="D56" i="56"/>
  <c r="K56" i="56"/>
  <c r="C56" i="59" s="1"/>
  <c r="D56" i="57"/>
  <c r="K56" i="57"/>
  <c r="E56" i="59" s="1"/>
  <c r="J44" i="69"/>
  <c r="J43" i="69"/>
  <c r="J42" i="69"/>
  <c r="J41" i="69"/>
  <c r="I44" i="69"/>
  <c r="I43" i="69"/>
  <c r="I42" i="69"/>
  <c r="I41" i="69"/>
  <c r="H44" i="69"/>
  <c r="H42" i="69"/>
  <c r="H49" i="62"/>
  <c r="G44" i="69"/>
  <c r="G42" i="69"/>
  <c r="J50" i="59"/>
  <c r="F43" i="69"/>
  <c r="F41" i="69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7" i="49"/>
  <c r="K56" i="61"/>
  <c r="E56" i="62" s="1"/>
  <c r="K56" i="63"/>
  <c r="K56" i="60"/>
  <c r="D56" i="48"/>
  <c r="D56" i="67"/>
  <c r="D56" i="66"/>
  <c r="D56" i="65"/>
  <c r="D56" i="64"/>
  <c r="D56" i="63"/>
  <c r="D56" i="61"/>
  <c r="D56" i="60"/>
  <c r="D56" i="58"/>
  <c r="K56" i="52"/>
  <c r="D56" i="51"/>
  <c r="D56" i="47"/>
  <c r="K56" i="46"/>
  <c r="I50" i="45"/>
  <c r="G47" i="71" s="1"/>
  <c r="I49" i="45"/>
  <c r="G46" i="71" s="1"/>
  <c r="I48" i="45"/>
  <c r="G45" i="71" s="1"/>
  <c r="I47" i="45"/>
  <c r="G44" i="71" s="1"/>
  <c r="I56" i="44"/>
  <c r="J56" i="44" s="1"/>
  <c r="G56" i="44"/>
  <c r="H56" i="44" s="1"/>
  <c r="E56" i="44"/>
  <c r="F56" i="44" s="1"/>
  <c r="C56" i="44"/>
  <c r="D56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6" i="43"/>
  <c r="J56" i="43" s="1"/>
  <c r="G56" i="43"/>
  <c r="H56" i="43" s="1"/>
  <c r="E56" i="43"/>
  <c r="F56" i="43" s="1"/>
  <c r="C56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6" i="42"/>
  <c r="J56" i="42" s="1"/>
  <c r="G56" i="42"/>
  <c r="H56" i="42" s="1"/>
  <c r="E56" i="42"/>
  <c r="F56" i="42" s="1"/>
  <c r="C56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6" i="40"/>
  <c r="J56" i="40" s="1"/>
  <c r="G56" i="40"/>
  <c r="H56" i="40" s="1"/>
  <c r="E56" i="40"/>
  <c r="F56" i="40" s="1"/>
  <c r="C56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6" i="39"/>
  <c r="J56" i="39" s="1"/>
  <c r="G56" i="39"/>
  <c r="H56" i="39" s="1"/>
  <c r="E56" i="39"/>
  <c r="F56" i="39" s="1"/>
  <c r="C56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6" i="38"/>
  <c r="J56" i="38" s="1"/>
  <c r="G56" i="38"/>
  <c r="H56" i="38" s="1"/>
  <c r="E56" i="38"/>
  <c r="F56" i="38" s="1"/>
  <c r="C56" i="38"/>
  <c r="D56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6" i="37"/>
  <c r="J56" i="37" s="1"/>
  <c r="G56" i="37"/>
  <c r="H56" i="37" s="1"/>
  <c r="E56" i="37"/>
  <c r="F56" i="37" s="1"/>
  <c r="C56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K41" i="69" l="1"/>
  <c r="L41" i="69" s="1"/>
  <c r="H41" i="69"/>
  <c r="I49" i="53"/>
  <c r="N46" i="71"/>
  <c r="I47" i="53"/>
  <c r="N44" i="71"/>
  <c r="I50" i="53"/>
  <c r="N47" i="71"/>
  <c r="I48" i="53"/>
  <c r="N45" i="71"/>
  <c r="K49" i="49"/>
  <c r="K48" i="49"/>
  <c r="L42" i="41"/>
  <c r="L56" i="61"/>
  <c r="M56" i="61" s="1"/>
  <c r="M56" i="67"/>
  <c r="K56" i="43"/>
  <c r="E56" i="45" s="1"/>
  <c r="G56" i="49"/>
  <c r="K56" i="37"/>
  <c r="L56" i="37" s="1"/>
  <c r="K56" i="39"/>
  <c r="G56" i="41" s="1"/>
  <c r="K56" i="40"/>
  <c r="I56" i="41" s="1"/>
  <c r="L56" i="39"/>
  <c r="L56" i="43"/>
  <c r="L56" i="46"/>
  <c r="C56" i="49"/>
  <c r="L56" i="52"/>
  <c r="E56" i="53"/>
  <c r="L56" i="60"/>
  <c r="C56" i="62"/>
  <c r="G56" i="62" s="1"/>
  <c r="G50" i="69" s="1"/>
  <c r="L56" i="63"/>
  <c r="C56" i="68"/>
  <c r="M56" i="68" s="1"/>
  <c r="I50" i="69" s="1"/>
  <c r="M56" i="48"/>
  <c r="H56" i="49"/>
  <c r="M56" i="47"/>
  <c r="F56" i="49"/>
  <c r="M56" i="66"/>
  <c r="J56" i="68"/>
  <c r="M56" i="65"/>
  <c r="H56" i="68"/>
  <c r="M56" i="64"/>
  <c r="F56" i="68"/>
  <c r="M56" i="51"/>
  <c r="D56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F23" i="71" s="1"/>
  <c r="L18" i="41"/>
  <c r="F15" i="71" s="1"/>
  <c r="L34" i="41"/>
  <c r="F31" i="71" s="1"/>
  <c r="L50" i="41"/>
  <c r="M50" i="41" s="1"/>
  <c r="L14" i="41"/>
  <c r="M14" i="41" s="1"/>
  <c r="L22" i="41"/>
  <c r="F19" i="71" s="1"/>
  <c r="L30" i="41"/>
  <c r="F27" i="71" s="1"/>
  <c r="L38" i="41"/>
  <c r="F35" i="71" s="1"/>
  <c r="L46" i="41"/>
  <c r="F43" i="71" s="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L15" i="41"/>
  <c r="E12" i="71"/>
  <c r="M18" i="41"/>
  <c r="L19" i="41"/>
  <c r="E16" i="71"/>
  <c r="L23" i="41"/>
  <c r="E20" i="71"/>
  <c r="L27" i="41"/>
  <c r="E24" i="71"/>
  <c r="L31" i="41"/>
  <c r="E28" i="71"/>
  <c r="L35" i="41"/>
  <c r="E32" i="71"/>
  <c r="L39" i="41"/>
  <c r="E36" i="71"/>
  <c r="M42" i="41"/>
  <c r="F39" i="71"/>
  <c r="L43" i="41"/>
  <c r="E40" i="71"/>
  <c r="M46" i="41"/>
  <c r="L47" i="41"/>
  <c r="E44" i="71"/>
  <c r="F47" i="71"/>
  <c r="L51" i="41"/>
  <c r="E48" i="71"/>
  <c r="K56" i="42"/>
  <c r="K56" i="38"/>
  <c r="K56" i="44"/>
  <c r="D56" i="43"/>
  <c r="D56" i="42"/>
  <c r="D56" i="40"/>
  <c r="D56" i="39"/>
  <c r="D56" i="37"/>
  <c r="I56" i="35"/>
  <c r="J56" i="35" s="1"/>
  <c r="G56" i="35"/>
  <c r="H56" i="35" s="1"/>
  <c r="E56" i="35"/>
  <c r="F56" i="35" s="1"/>
  <c r="C56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6" i="34"/>
  <c r="J56" i="34" s="1"/>
  <c r="G56" i="34"/>
  <c r="H56" i="34" s="1"/>
  <c r="E56" i="34"/>
  <c r="F56" i="34" s="1"/>
  <c r="C56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6" i="33"/>
  <c r="J56" i="33" s="1"/>
  <c r="G56" i="33"/>
  <c r="H56" i="33" s="1"/>
  <c r="E56" i="33"/>
  <c r="F56" i="33" s="1"/>
  <c r="C56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6" i="32"/>
  <c r="I56" i="32"/>
  <c r="G56" i="32"/>
  <c r="E56" i="32"/>
  <c r="K50" i="32"/>
  <c r="C50" i="36" s="1"/>
  <c r="K50" i="36" s="1"/>
  <c r="C47" i="71" s="1"/>
  <c r="K49" i="32"/>
  <c r="C49" i="36" s="1"/>
  <c r="K49" i="36" s="1"/>
  <c r="K48" i="32"/>
  <c r="C48" i="36" s="1"/>
  <c r="K48" i="36" s="1"/>
  <c r="C45" i="71" s="1"/>
  <c r="K47" i="32"/>
  <c r="C47" i="36" s="1"/>
  <c r="K47" i="36" s="1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C12" i="36" s="1"/>
  <c r="K12" i="36" s="1"/>
  <c r="M38" i="41" l="1"/>
  <c r="M22" i="41"/>
  <c r="M30" i="41"/>
  <c r="M34" i="41"/>
  <c r="M26" i="41"/>
  <c r="F11" i="71"/>
  <c r="C9" i="71"/>
  <c r="L12" i="36"/>
  <c r="D9" i="71" s="1"/>
  <c r="L48" i="32"/>
  <c r="L50" i="32"/>
  <c r="L47" i="32"/>
  <c r="L49" i="32"/>
  <c r="F56" i="62"/>
  <c r="I56" i="49"/>
  <c r="L56" i="40"/>
  <c r="J56" i="41" s="1"/>
  <c r="C56" i="41"/>
  <c r="K56" i="33"/>
  <c r="E56" i="36" s="1"/>
  <c r="K56" i="35"/>
  <c r="I56" i="36" s="1"/>
  <c r="L56" i="33"/>
  <c r="L56" i="38"/>
  <c r="E56" i="41"/>
  <c r="L56" i="35"/>
  <c r="L56" i="44"/>
  <c r="G56" i="45"/>
  <c r="L56" i="42"/>
  <c r="C56" i="45"/>
  <c r="M56" i="63"/>
  <c r="D56" i="68"/>
  <c r="M56" i="60"/>
  <c r="D56" i="62"/>
  <c r="M56" i="52"/>
  <c r="F56" i="53"/>
  <c r="M56" i="46"/>
  <c r="D56" i="49"/>
  <c r="M56" i="43"/>
  <c r="F56" i="45"/>
  <c r="M56" i="40"/>
  <c r="M56" i="39"/>
  <c r="H56" i="41"/>
  <c r="M56" i="37"/>
  <c r="D56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48" i="36"/>
  <c r="D45" i="71" s="1"/>
  <c r="L47" i="36"/>
  <c r="C44" i="71"/>
  <c r="L50" i="36"/>
  <c r="M12" i="36"/>
  <c r="L49" i="36"/>
  <c r="C46" i="71"/>
  <c r="K56" i="34"/>
  <c r="D56" i="35"/>
  <c r="D56" i="34"/>
  <c r="D56" i="33"/>
  <c r="L44" i="3"/>
  <c r="M41" i="3"/>
  <c r="M48" i="36" l="1"/>
  <c r="D49" i="36"/>
  <c r="M49" i="32"/>
  <c r="D50" i="36"/>
  <c r="M50" i="32"/>
  <c r="D47" i="36"/>
  <c r="M47" i="32"/>
  <c r="D48" i="36"/>
  <c r="M48" i="32"/>
  <c r="J56" i="49"/>
  <c r="J53" i="71" s="1"/>
  <c r="I53" i="71"/>
  <c r="K56" i="41"/>
  <c r="E53" i="71" s="1"/>
  <c r="L56" i="34"/>
  <c r="G56" i="36"/>
  <c r="M56" i="42"/>
  <c r="D56" i="45"/>
  <c r="M56" i="44"/>
  <c r="H56" i="45"/>
  <c r="M56" i="35"/>
  <c r="J56" i="36"/>
  <c r="M56" i="38"/>
  <c r="F56" i="41"/>
  <c r="M56" i="33"/>
  <c r="F56" i="36"/>
  <c r="M50" i="36"/>
  <c r="D47" i="71"/>
  <c r="M47" i="36"/>
  <c r="D44" i="71"/>
  <c r="M49" i="36"/>
  <c r="D46" i="71"/>
  <c r="B53" i="71"/>
  <c r="L56" i="41" l="1"/>
  <c r="F53" i="71" s="1"/>
  <c r="M56" i="34"/>
  <c r="H56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6" i="41" l="1"/>
  <c r="M10" i="54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8" i="50" s="1"/>
  <c r="S8" i="50" s="1"/>
  <c r="R48" i="50" l="1"/>
  <c r="K48" i="71"/>
  <c r="R44" i="50"/>
  <c r="R45" i="50"/>
  <c r="R47" i="50"/>
  <c r="R46" i="50"/>
  <c r="R9" i="50" l="1"/>
  <c r="K9" i="71"/>
  <c r="S47" i="50"/>
  <c r="L47" i="71"/>
  <c r="S44" i="50"/>
  <c r="L44" i="71"/>
  <c r="L48" i="71"/>
  <c r="S48" i="50"/>
  <c r="S46" i="50"/>
  <c r="L46" i="71"/>
  <c r="S45" i="50"/>
  <c r="L45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6" i="68"/>
  <c r="J50" i="69" s="1"/>
  <c r="R10" i="68" l="1"/>
  <c r="T10" i="68"/>
  <c r="U10" i="68"/>
  <c r="Q10" i="68"/>
  <c r="S10" i="68"/>
  <c r="O56" i="68"/>
  <c r="V10" i="68" l="1"/>
  <c r="U11" i="68" s="1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G15" i="62"/>
  <c r="G9" i="69" s="1"/>
  <c r="G14" i="62"/>
  <c r="G13" i="62"/>
  <c r="G12" i="62"/>
  <c r="H15" i="62" l="1"/>
  <c r="I15" i="62" s="1"/>
  <c r="H31" i="62"/>
  <c r="H25" i="69" s="1"/>
  <c r="H51" i="62"/>
  <c r="H45" i="69" s="1"/>
  <c r="H12" i="62"/>
  <c r="G6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V11" i="68"/>
  <c r="T11" i="68"/>
  <c r="R11" i="68"/>
  <c r="Q11" i="68"/>
  <c r="S11" i="68"/>
  <c r="H56" i="62"/>
  <c r="I51" i="62" l="1"/>
  <c r="H9" i="69"/>
  <c r="I39" i="62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6" i="62"/>
  <c r="H50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J44" i="59" l="1"/>
  <c r="F38" i="69" s="1"/>
  <c r="P10" i="62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J27" i="59"/>
  <c r="F21" i="69" s="1"/>
  <c r="J31" i="59"/>
  <c r="F25" i="69" s="1"/>
  <c r="K32" i="59"/>
  <c r="J35" i="59"/>
  <c r="F29" i="69" s="1"/>
  <c r="J39" i="59"/>
  <c r="F33" i="69" s="1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6" i="59"/>
  <c r="F50" i="69" s="1"/>
  <c r="K40" i="59" l="1"/>
  <c r="K36" i="59"/>
  <c r="K28" i="59"/>
  <c r="K24" i="59"/>
  <c r="P11" i="62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6" i="59"/>
  <c r="O10" i="59" l="1"/>
  <c r="P10" i="59"/>
  <c r="M10" i="59"/>
  <c r="Q10" i="59"/>
  <c r="N10" i="59"/>
  <c r="R10" i="59" l="1"/>
  <c r="K49" i="54"/>
  <c r="C45" i="69" s="1"/>
  <c r="K44" i="54"/>
  <c r="C40" i="69" s="1"/>
  <c r="K43" i="54"/>
  <c r="C39" i="69" s="1"/>
  <c r="K42" i="54"/>
  <c r="C38" i="69" s="1"/>
  <c r="K41" i="54"/>
  <c r="C37" i="69" s="1"/>
  <c r="K40" i="54"/>
  <c r="C36" i="69" s="1"/>
  <c r="K39" i="54"/>
  <c r="C35" i="69" s="1"/>
  <c r="K38" i="54"/>
  <c r="C34" i="69" s="1"/>
  <c r="K37" i="54"/>
  <c r="C33" i="69" s="1"/>
  <c r="K36" i="54"/>
  <c r="C32" i="69" s="1"/>
  <c r="K35" i="54"/>
  <c r="C31" i="69" s="1"/>
  <c r="K34" i="54"/>
  <c r="C30" i="69" s="1"/>
  <c r="K33" i="54"/>
  <c r="C29" i="69" s="1"/>
  <c r="K32" i="54"/>
  <c r="C28" i="69" s="1"/>
  <c r="K31" i="54"/>
  <c r="C27" i="69" s="1"/>
  <c r="K30" i="54"/>
  <c r="C26" i="69" s="1"/>
  <c r="K29" i="54"/>
  <c r="C25" i="69" s="1"/>
  <c r="K28" i="54"/>
  <c r="C24" i="69" s="1"/>
  <c r="K27" i="54"/>
  <c r="C23" i="69" s="1"/>
  <c r="K26" i="54"/>
  <c r="C22" i="69" s="1"/>
  <c r="K25" i="54"/>
  <c r="C21" i="69" s="1"/>
  <c r="K24" i="54"/>
  <c r="C20" i="69" s="1"/>
  <c r="K23" i="54"/>
  <c r="C19" i="69" s="1"/>
  <c r="K22" i="54"/>
  <c r="C18" i="69" s="1"/>
  <c r="K21" i="54"/>
  <c r="C17" i="69" s="1"/>
  <c r="K20" i="54"/>
  <c r="C16" i="69" s="1"/>
  <c r="K19" i="54"/>
  <c r="C15" i="69" s="1"/>
  <c r="K18" i="54"/>
  <c r="C14" i="69" s="1"/>
  <c r="K17" i="54"/>
  <c r="C13" i="69" s="1"/>
  <c r="K16" i="54"/>
  <c r="C12" i="69" s="1"/>
  <c r="K15" i="54"/>
  <c r="C11" i="69" s="1"/>
  <c r="K14" i="54"/>
  <c r="C10" i="69" s="1"/>
  <c r="K13" i="54"/>
  <c r="C9" i="69" s="1"/>
  <c r="K12" i="54"/>
  <c r="C8" i="69" s="1"/>
  <c r="K11" i="54"/>
  <c r="C7" i="69" s="1"/>
  <c r="L10" i="54"/>
  <c r="K10" i="54"/>
  <c r="L30" i="54" l="1"/>
  <c r="D26" i="69" s="1"/>
  <c r="R11" i="59"/>
  <c r="M11" i="59"/>
  <c r="N11" i="59"/>
  <c r="O11" i="59"/>
  <c r="P11" i="59"/>
  <c r="Q11" i="59"/>
  <c r="L14" i="54"/>
  <c r="D10" i="69" s="1"/>
  <c r="L22" i="54"/>
  <c r="D18" i="69" s="1"/>
  <c r="L38" i="54"/>
  <c r="D34" i="69" s="1"/>
  <c r="L11" i="54"/>
  <c r="D7" i="69" s="1"/>
  <c r="M14" i="54"/>
  <c r="L21" i="54"/>
  <c r="D17" i="69" s="1"/>
  <c r="L29" i="54"/>
  <c r="D25" i="69" s="1"/>
  <c r="L32" i="54"/>
  <c r="D28" i="69" s="1"/>
  <c r="L35" i="54"/>
  <c r="D31" i="69" s="1"/>
  <c r="L12" i="54"/>
  <c r="D8" i="69" s="1"/>
  <c r="L15" i="54"/>
  <c r="D11" i="69" s="1"/>
  <c r="L17" i="54"/>
  <c r="D13" i="69" s="1"/>
  <c r="L18" i="54"/>
  <c r="D14" i="69" s="1"/>
  <c r="L20" i="54"/>
  <c r="D16" i="69" s="1"/>
  <c r="L23" i="54"/>
  <c r="D19" i="69" s="1"/>
  <c r="L25" i="54"/>
  <c r="D21" i="69" s="1"/>
  <c r="L26" i="54"/>
  <c r="D22" i="69" s="1"/>
  <c r="L28" i="54"/>
  <c r="D24" i="69" s="1"/>
  <c r="L31" i="54"/>
  <c r="D27" i="69" s="1"/>
  <c r="L33" i="54"/>
  <c r="D29" i="69" s="1"/>
  <c r="L34" i="54"/>
  <c r="D30" i="69" s="1"/>
  <c r="L36" i="54"/>
  <c r="D32" i="69" s="1"/>
  <c r="L39" i="54"/>
  <c r="D35" i="69" s="1"/>
  <c r="L41" i="54"/>
  <c r="D37" i="69" s="1"/>
  <c r="L42" i="54"/>
  <c r="D38" i="69" s="1"/>
  <c r="L44" i="54"/>
  <c r="D40" i="69" s="1"/>
  <c r="L13" i="54"/>
  <c r="D9" i="69" s="1"/>
  <c r="L16" i="54"/>
  <c r="D12" i="69" s="1"/>
  <c r="L19" i="54"/>
  <c r="D15" i="69" s="1"/>
  <c r="M22" i="54"/>
  <c r="L24" i="54"/>
  <c r="D20" i="69" s="1"/>
  <c r="L27" i="54"/>
  <c r="D23" i="69" s="1"/>
  <c r="L37" i="54"/>
  <c r="D33" i="69" s="1"/>
  <c r="L40" i="54"/>
  <c r="D36" i="69" s="1"/>
  <c r="L43" i="54"/>
  <c r="D39" i="69" s="1"/>
  <c r="L49" i="54"/>
  <c r="D45" i="69" s="1"/>
  <c r="M30" i="54" l="1"/>
  <c r="M38" i="54"/>
  <c r="M42" i="54"/>
  <c r="M41" i="54"/>
  <c r="M39" i="54"/>
  <c r="M36" i="54"/>
  <c r="M26" i="54"/>
  <c r="M25" i="54"/>
  <c r="M23" i="54"/>
  <c r="M20" i="54"/>
  <c r="L54" i="54"/>
  <c r="D50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4" i="54"/>
  <c r="T10" i="54" l="1"/>
  <c r="G51" i="53"/>
  <c r="G46" i="53"/>
  <c r="M43" i="71" s="1"/>
  <c r="G45" i="53"/>
  <c r="M42" i="71" s="1"/>
  <c r="G44" i="53"/>
  <c r="M41" i="71" s="1"/>
  <c r="G43" i="53"/>
  <c r="M40" i="71" s="1"/>
  <c r="G42" i="53"/>
  <c r="M39" i="71" s="1"/>
  <c r="G41" i="53"/>
  <c r="M38" i="71" s="1"/>
  <c r="G40" i="53"/>
  <c r="M37" i="71" s="1"/>
  <c r="G39" i="53"/>
  <c r="G38" i="53"/>
  <c r="M35" i="71" s="1"/>
  <c r="G37" i="53"/>
  <c r="M34" i="71" s="1"/>
  <c r="G36" i="53"/>
  <c r="M33" i="71" s="1"/>
  <c r="G35" i="53"/>
  <c r="M32" i="71" s="1"/>
  <c r="G34" i="53"/>
  <c r="M31" i="71" s="1"/>
  <c r="G33" i="53"/>
  <c r="M30" i="71" s="1"/>
  <c r="G32" i="53"/>
  <c r="M29" i="71" s="1"/>
  <c r="G31" i="53"/>
  <c r="G30" i="53"/>
  <c r="M27" i="71" s="1"/>
  <c r="G29" i="53"/>
  <c r="M26" i="71" s="1"/>
  <c r="G28" i="53"/>
  <c r="M25" i="71" s="1"/>
  <c r="G27" i="53"/>
  <c r="M24" i="71" s="1"/>
  <c r="G26" i="53"/>
  <c r="M23" i="71" s="1"/>
  <c r="G25" i="53"/>
  <c r="M22" i="71" s="1"/>
  <c r="G24" i="53"/>
  <c r="M21" i="71" s="1"/>
  <c r="G23" i="53"/>
  <c r="M20" i="71" s="1"/>
  <c r="G22" i="53"/>
  <c r="M19" i="71" s="1"/>
  <c r="G21" i="53"/>
  <c r="M18" i="71" s="1"/>
  <c r="G20" i="53"/>
  <c r="M17" i="71" s="1"/>
  <c r="G19" i="53"/>
  <c r="M16" i="71" s="1"/>
  <c r="G18" i="53"/>
  <c r="M15" i="71" s="1"/>
  <c r="G17" i="53"/>
  <c r="M14" i="71" s="1"/>
  <c r="G16" i="53"/>
  <c r="M13" i="71" s="1"/>
  <c r="G15" i="53"/>
  <c r="G14" i="53"/>
  <c r="M11" i="71" s="1"/>
  <c r="G13" i="53"/>
  <c r="M10" i="71" s="1"/>
  <c r="G12" i="53"/>
  <c r="M9" i="71" s="1"/>
  <c r="H23" i="53" l="1"/>
  <c r="N20" i="71" s="1"/>
  <c r="H31" i="53"/>
  <c r="N28" i="71" s="1"/>
  <c r="M28" i="71"/>
  <c r="H39" i="53"/>
  <c r="N36" i="71" s="1"/>
  <c r="M36" i="71"/>
  <c r="H51" i="53"/>
  <c r="N48" i="71" s="1"/>
  <c r="M48" i="71"/>
  <c r="H15" i="53"/>
  <c r="N12" i="71" s="1"/>
  <c r="M12" i="71"/>
  <c r="T11" i="54"/>
  <c r="O11" i="54"/>
  <c r="P11" i="54"/>
  <c r="Q11" i="54"/>
  <c r="R11" i="54"/>
  <c r="S11" i="54"/>
  <c r="I15" i="53"/>
  <c r="H17" i="53"/>
  <c r="N14" i="71" s="1"/>
  <c r="H13" i="53"/>
  <c r="N10" i="71" s="1"/>
  <c r="H16" i="53"/>
  <c r="N13" i="71" s="1"/>
  <c r="H18" i="53"/>
  <c r="N15" i="71" s="1"/>
  <c r="H19" i="53"/>
  <c r="N16" i="71" s="1"/>
  <c r="H21" i="53"/>
  <c r="N18" i="71" s="1"/>
  <c r="H24" i="53"/>
  <c r="N21" i="71" s="1"/>
  <c r="H26" i="53"/>
  <c r="N23" i="71" s="1"/>
  <c r="H27" i="53"/>
  <c r="N24" i="71" s="1"/>
  <c r="H29" i="53"/>
  <c r="N26" i="71" s="1"/>
  <c r="H32" i="53"/>
  <c r="N29" i="71" s="1"/>
  <c r="H34" i="53"/>
  <c r="N31" i="71" s="1"/>
  <c r="H35" i="53"/>
  <c r="N32" i="71" s="1"/>
  <c r="H37" i="53"/>
  <c r="N34" i="71" s="1"/>
  <c r="H40" i="53"/>
  <c r="N37" i="71" s="1"/>
  <c r="H42" i="53"/>
  <c r="N39" i="71" s="1"/>
  <c r="H43" i="53"/>
  <c r="N40" i="71" s="1"/>
  <c r="H45" i="53"/>
  <c r="N42" i="71" s="1"/>
  <c r="H12" i="53"/>
  <c r="N9" i="71" s="1"/>
  <c r="H14" i="53"/>
  <c r="N11" i="71" s="1"/>
  <c r="H20" i="53"/>
  <c r="N17" i="71" s="1"/>
  <c r="H22" i="53"/>
  <c r="N19" i="71" s="1"/>
  <c r="I23" i="53"/>
  <c r="H25" i="53"/>
  <c r="N22" i="71" s="1"/>
  <c r="H28" i="53"/>
  <c r="N25" i="71" s="1"/>
  <c r="H30" i="53"/>
  <c r="N27" i="71" s="1"/>
  <c r="I31" i="53"/>
  <c r="H33" i="53"/>
  <c r="N30" i="71" s="1"/>
  <c r="H36" i="53"/>
  <c r="N33" i="71" s="1"/>
  <c r="H38" i="53"/>
  <c r="N35" i="71" s="1"/>
  <c r="I39" i="53"/>
  <c r="H41" i="53"/>
  <c r="N38" i="71" s="1"/>
  <c r="H44" i="53"/>
  <c r="N41" i="71" s="1"/>
  <c r="H46" i="53"/>
  <c r="N43" i="71" s="1"/>
  <c r="I51" i="53"/>
  <c r="G56" i="53"/>
  <c r="M53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6" i="53"/>
  <c r="N53" i="71" s="1"/>
  <c r="M10" i="53" l="1"/>
  <c r="N10" i="53"/>
  <c r="O10" i="53"/>
  <c r="K10" i="53"/>
  <c r="L10" i="53"/>
  <c r="I56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18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53" i="50"/>
  <c r="L53" i="71" s="1"/>
  <c r="Z10" i="50" l="1"/>
  <c r="W10" i="50"/>
  <c r="X10" i="50"/>
  <c r="V10" i="50"/>
  <c r="Y10" i="50"/>
  <c r="S53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6" i="49"/>
  <c r="O10" i="49" l="1"/>
  <c r="Q10" i="49"/>
  <c r="M10" i="49"/>
  <c r="N10" i="49"/>
  <c r="P10" i="49"/>
  <c r="R10" i="49" l="1"/>
  <c r="N11" i="49" s="1"/>
  <c r="I56" i="45"/>
  <c r="G53" i="71" s="1"/>
  <c r="I51" i="45"/>
  <c r="G48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I14" i="45"/>
  <c r="G11" i="71" s="1"/>
  <c r="I13" i="45"/>
  <c r="G10" i="71" s="1"/>
  <c r="I12" i="45"/>
  <c r="G9" i="71" s="1"/>
  <c r="J46" i="45" l="1"/>
  <c r="H43" i="71" s="1"/>
  <c r="J14" i="45"/>
  <c r="H11" i="71" s="1"/>
  <c r="J30" i="45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J17" i="45"/>
  <c r="H14" i="71" s="1"/>
  <c r="J21" i="45"/>
  <c r="H18" i="71" s="1"/>
  <c r="J25" i="45"/>
  <c r="H22" i="71" s="1"/>
  <c r="J29" i="45"/>
  <c r="H26" i="71" s="1"/>
  <c r="K30" i="45"/>
  <c r="J33" i="45"/>
  <c r="H30" i="71" s="1"/>
  <c r="J37" i="45"/>
  <c r="H34" i="71" s="1"/>
  <c r="J41" i="45"/>
  <c r="H38" i="71" s="1"/>
  <c r="J45" i="45"/>
  <c r="H42" i="71" s="1"/>
  <c r="K46" i="45"/>
  <c r="J56" i="45"/>
  <c r="H53" i="71" s="1"/>
  <c r="K42" i="45" l="1"/>
  <c r="K38" i="45"/>
  <c r="K34" i="45"/>
  <c r="K18" i="45"/>
  <c r="K14" i="45"/>
  <c r="K26" i="45"/>
  <c r="K45" i="45"/>
  <c r="K41" i="45"/>
  <c r="K37" i="45"/>
  <c r="K33" i="45"/>
  <c r="K29" i="45"/>
  <c r="K25" i="45"/>
  <c r="K21" i="45"/>
  <c r="K17" i="45"/>
  <c r="K51" i="45"/>
  <c r="K40" i="45"/>
  <c r="K39" i="45"/>
  <c r="K32" i="45"/>
  <c r="K31" i="45"/>
  <c r="K24" i="45"/>
  <c r="K23" i="45"/>
  <c r="K16" i="45"/>
  <c r="K15" i="45"/>
  <c r="K44" i="45"/>
  <c r="K43" i="45"/>
  <c r="K36" i="45"/>
  <c r="K35" i="45"/>
  <c r="K28" i="45"/>
  <c r="K27" i="45"/>
  <c r="K20" i="45"/>
  <c r="K19" i="45"/>
  <c r="O9" i="71"/>
  <c r="P9" i="71" s="1"/>
  <c r="K12" i="45"/>
  <c r="K13" i="45"/>
  <c r="K56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6" i="32" l="1"/>
  <c r="H56" i="32"/>
  <c r="F56" i="32"/>
  <c r="K51" i="32"/>
  <c r="J51" i="32"/>
  <c r="H51" i="32"/>
  <c r="F51" i="32"/>
  <c r="D51" i="32"/>
  <c r="K46" i="32"/>
  <c r="J46" i="32"/>
  <c r="H46" i="32"/>
  <c r="F46" i="32"/>
  <c r="D46" i="32"/>
  <c r="K45" i="32"/>
  <c r="C45" i="36" s="1"/>
  <c r="K45" i="36" s="1"/>
  <c r="J45" i="32"/>
  <c r="H45" i="32"/>
  <c r="F45" i="32"/>
  <c r="D45" i="32"/>
  <c r="K44" i="32"/>
  <c r="J44" i="32"/>
  <c r="H44" i="32"/>
  <c r="F44" i="32"/>
  <c r="D44" i="32"/>
  <c r="K43" i="32"/>
  <c r="J43" i="32"/>
  <c r="H43" i="32"/>
  <c r="F43" i="32"/>
  <c r="D43" i="32"/>
  <c r="K42" i="32"/>
  <c r="J42" i="32"/>
  <c r="H42" i="32"/>
  <c r="F42" i="32"/>
  <c r="D42" i="32"/>
  <c r="L41" i="32"/>
  <c r="K41" i="32"/>
  <c r="C41" i="36" s="1"/>
  <c r="K41" i="36" s="1"/>
  <c r="J41" i="32"/>
  <c r="H41" i="32"/>
  <c r="F41" i="32"/>
  <c r="D41" i="32"/>
  <c r="K40" i="32"/>
  <c r="J40" i="32"/>
  <c r="H40" i="32"/>
  <c r="F40" i="32"/>
  <c r="D40" i="32"/>
  <c r="K39" i="32"/>
  <c r="J39" i="32"/>
  <c r="H39" i="32"/>
  <c r="F39" i="32"/>
  <c r="D39" i="32"/>
  <c r="K38" i="32"/>
  <c r="J38" i="32"/>
  <c r="H38" i="32"/>
  <c r="F38" i="32"/>
  <c r="D38" i="32"/>
  <c r="K37" i="32"/>
  <c r="C37" i="36" s="1"/>
  <c r="K37" i="36" s="1"/>
  <c r="J37" i="32"/>
  <c r="H37" i="32"/>
  <c r="F37" i="32"/>
  <c r="D37" i="32"/>
  <c r="K36" i="32"/>
  <c r="J36" i="32"/>
  <c r="H36" i="32"/>
  <c r="F36" i="32"/>
  <c r="D36" i="32"/>
  <c r="K35" i="32"/>
  <c r="J35" i="32"/>
  <c r="H35" i="32"/>
  <c r="F35" i="32"/>
  <c r="D35" i="32"/>
  <c r="K34" i="32"/>
  <c r="J34" i="32"/>
  <c r="H34" i="32"/>
  <c r="F34" i="32"/>
  <c r="D34" i="32"/>
  <c r="K33" i="32"/>
  <c r="C33" i="36" s="1"/>
  <c r="K33" i="36" s="1"/>
  <c r="J33" i="32"/>
  <c r="H33" i="32"/>
  <c r="F33" i="32"/>
  <c r="D33" i="32"/>
  <c r="K32" i="32"/>
  <c r="J32" i="32"/>
  <c r="H32" i="32"/>
  <c r="F32" i="32"/>
  <c r="D32" i="32"/>
  <c r="K31" i="32"/>
  <c r="J31" i="32"/>
  <c r="H31" i="32"/>
  <c r="F31" i="32"/>
  <c r="D31" i="32"/>
  <c r="K30" i="32"/>
  <c r="J30" i="32"/>
  <c r="H30" i="32"/>
  <c r="F30" i="32"/>
  <c r="D30" i="32"/>
  <c r="K29" i="32"/>
  <c r="C29" i="36" s="1"/>
  <c r="K29" i="36" s="1"/>
  <c r="J29" i="32"/>
  <c r="H29" i="32"/>
  <c r="F29" i="32"/>
  <c r="D29" i="32"/>
  <c r="K28" i="32"/>
  <c r="J28" i="32"/>
  <c r="H28" i="32"/>
  <c r="F28" i="32"/>
  <c r="D28" i="32"/>
  <c r="K27" i="32"/>
  <c r="J27" i="32"/>
  <c r="H27" i="32"/>
  <c r="F27" i="32"/>
  <c r="D27" i="32"/>
  <c r="K26" i="32"/>
  <c r="J26" i="32"/>
  <c r="H26" i="32"/>
  <c r="F26" i="32"/>
  <c r="D26" i="32"/>
  <c r="K25" i="32"/>
  <c r="C25" i="36" s="1"/>
  <c r="K25" i="36" s="1"/>
  <c r="J25" i="32"/>
  <c r="H25" i="32"/>
  <c r="F25" i="32"/>
  <c r="D25" i="32"/>
  <c r="K24" i="32"/>
  <c r="J24" i="32"/>
  <c r="H24" i="32"/>
  <c r="F24" i="32"/>
  <c r="D24" i="32"/>
  <c r="K23" i="32"/>
  <c r="J23" i="32"/>
  <c r="H23" i="32"/>
  <c r="F23" i="32"/>
  <c r="D23" i="32"/>
  <c r="K22" i="32"/>
  <c r="J22" i="32"/>
  <c r="H22" i="32"/>
  <c r="F22" i="32"/>
  <c r="D22" i="32"/>
  <c r="K21" i="32"/>
  <c r="C21" i="36" s="1"/>
  <c r="K21" i="36" s="1"/>
  <c r="J21" i="32"/>
  <c r="H21" i="32"/>
  <c r="F21" i="32"/>
  <c r="D21" i="32"/>
  <c r="K20" i="32"/>
  <c r="J20" i="32"/>
  <c r="H20" i="32"/>
  <c r="F20" i="32"/>
  <c r="D20" i="32"/>
  <c r="K19" i="32"/>
  <c r="J19" i="32"/>
  <c r="H19" i="32"/>
  <c r="F19" i="32"/>
  <c r="D19" i="32"/>
  <c r="K18" i="32"/>
  <c r="J18" i="32"/>
  <c r="H18" i="32"/>
  <c r="F18" i="32"/>
  <c r="D18" i="32"/>
  <c r="K17" i="32"/>
  <c r="J17" i="32"/>
  <c r="H17" i="32"/>
  <c r="F17" i="32"/>
  <c r="D17" i="32"/>
  <c r="K16" i="32"/>
  <c r="J16" i="32"/>
  <c r="H16" i="32"/>
  <c r="F16" i="32"/>
  <c r="D16" i="32"/>
  <c r="K15" i="32"/>
  <c r="J15" i="32"/>
  <c r="H15" i="32"/>
  <c r="F15" i="32"/>
  <c r="D15" i="32"/>
  <c r="K14" i="32"/>
  <c r="J14" i="32"/>
  <c r="H14" i="32"/>
  <c r="F14" i="32"/>
  <c r="D14" i="32"/>
  <c r="K13" i="32"/>
  <c r="J13" i="32"/>
  <c r="H13" i="32"/>
  <c r="F13" i="32"/>
  <c r="D13" i="32"/>
  <c r="L12" i="32"/>
  <c r="J12" i="32"/>
  <c r="H12" i="32"/>
  <c r="F12" i="32"/>
  <c r="D12" i="32"/>
  <c r="L25" i="32" l="1"/>
  <c r="L33" i="32"/>
  <c r="M12" i="32"/>
  <c r="D12" i="36"/>
  <c r="L14" i="32"/>
  <c r="C14" i="36"/>
  <c r="K14" i="36" s="1"/>
  <c r="L16" i="32"/>
  <c r="C16" i="36"/>
  <c r="K16" i="36" s="1"/>
  <c r="L18" i="32"/>
  <c r="C18" i="36"/>
  <c r="K18" i="36" s="1"/>
  <c r="L20" i="32"/>
  <c r="C20" i="36"/>
  <c r="K20" i="36" s="1"/>
  <c r="L21" i="32"/>
  <c r="L23" i="32"/>
  <c r="C23" i="36"/>
  <c r="K23" i="36" s="1"/>
  <c r="L25" i="36"/>
  <c r="C22" i="71"/>
  <c r="L26" i="32"/>
  <c r="C26" i="36"/>
  <c r="K26" i="36" s="1"/>
  <c r="L28" i="32"/>
  <c r="C28" i="36"/>
  <c r="K28" i="36" s="1"/>
  <c r="L29" i="32"/>
  <c r="L31" i="32"/>
  <c r="C31" i="36"/>
  <c r="K31" i="36" s="1"/>
  <c r="C30" i="71"/>
  <c r="L33" i="36"/>
  <c r="L34" i="32"/>
  <c r="C34" i="36"/>
  <c r="K34" i="36" s="1"/>
  <c r="L36" i="32"/>
  <c r="C36" i="36"/>
  <c r="K36" i="36" s="1"/>
  <c r="L37" i="32"/>
  <c r="L39" i="32"/>
  <c r="C39" i="36"/>
  <c r="K39" i="36" s="1"/>
  <c r="C38" i="71"/>
  <c r="L41" i="36"/>
  <c r="L42" i="32"/>
  <c r="C42" i="36"/>
  <c r="K42" i="36" s="1"/>
  <c r="L44" i="32"/>
  <c r="C44" i="36"/>
  <c r="K44" i="36" s="1"/>
  <c r="L45" i="32"/>
  <c r="L51" i="32"/>
  <c r="C51" i="36"/>
  <c r="K51" i="36" s="1"/>
  <c r="L13" i="32"/>
  <c r="C13" i="36"/>
  <c r="K13" i="36" s="1"/>
  <c r="L15" i="32"/>
  <c r="C15" i="36"/>
  <c r="K15" i="36" s="1"/>
  <c r="L17" i="32"/>
  <c r="C17" i="36"/>
  <c r="K17" i="36" s="1"/>
  <c r="L19" i="32"/>
  <c r="C19" i="36"/>
  <c r="K19" i="36" s="1"/>
  <c r="L21" i="36"/>
  <c r="C18" i="71"/>
  <c r="L22" i="32"/>
  <c r="C22" i="36"/>
  <c r="K22" i="36" s="1"/>
  <c r="L24" i="32"/>
  <c r="C24" i="36"/>
  <c r="K24" i="36" s="1"/>
  <c r="D25" i="36"/>
  <c r="M25" i="32"/>
  <c r="L27" i="32"/>
  <c r="C27" i="36"/>
  <c r="K27" i="36" s="1"/>
  <c r="L29" i="36"/>
  <c r="C26" i="71"/>
  <c r="L30" i="32"/>
  <c r="C30" i="36"/>
  <c r="K30" i="36" s="1"/>
  <c r="L32" i="32"/>
  <c r="C32" i="36"/>
  <c r="K32" i="36" s="1"/>
  <c r="D33" i="36"/>
  <c r="M33" i="32"/>
  <c r="L35" i="32"/>
  <c r="C35" i="36"/>
  <c r="K35" i="36" s="1"/>
  <c r="C34" i="71"/>
  <c r="L37" i="36"/>
  <c r="L38" i="32"/>
  <c r="C38" i="36"/>
  <c r="K38" i="36" s="1"/>
  <c r="L40" i="32"/>
  <c r="C40" i="36"/>
  <c r="K40" i="36" s="1"/>
  <c r="D41" i="36"/>
  <c r="M41" i="32"/>
  <c r="L43" i="32"/>
  <c r="C43" i="36"/>
  <c r="K43" i="36" s="1"/>
  <c r="C42" i="71"/>
  <c r="L45" i="36"/>
  <c r="L46" i="32"/>
  <c r="C46" i="36"/>
  <c r="K46" i="36" s="1"/>
  <c r="C43" i="71" l="1"/>
  <c r="L46" i="36"/>
  <c r="D42" i="71"/>
  <c r="O42" i="71" s="1"/>
  <c r="P42" i="71" s="1"/>
  <c r="M45" i="36"/>
  <c r="L43" i="36"/>
  <c r="C40" i="71"/>
  <c r="C37" i="71"/>
  <c r="L40" i="36"/>
  <c r="C35" i="71"/>
  <c r="L38" i="36"/>
  <c r="D34" i="71"/>
  <c r="O34" i="71" s="1"/>
  <c r="P34" i="71" s="1"/>
  <c r="M37" i="36"/>
  <c r="L35" i="36"/>
  <c r="C32" i="71"/>
  <c r="C29" i="71"/>
  <c r="L32" i="36"/>
  <c r="C27" i="71"/>
  <c r="L30" i="36"/>
  <c r="L27" i="36"/>
  <c r="C24" i="71"/>
  <c r="C21" i="71"/>
  <c r="L24" i="36"/>
  <c r="C19" i="71"/>
  <c r="L22" i="36"/>
  <c r="L19" i="36"/>
  <c r="C16" i="71"/>
  <c r="L17" i="36"/>
  <c r="C14" i="71"/>
  <c r="C12" i="71"/>
  <c r="L15" i="36"/>
  <c r="C10" i="71"/>
  <c r="L13" i="36"/>
  <c r="L51" i="36"/>
  <c r="C48" i="71"/>
  <c r="D45" i="36"/>
  <c r="M45" i="32"/>
  <c r="D44" i="36"/>
  <c r="M44" i="32"/>
  <c r="D42" i="36"/>
  <c r="M42" i="32"/>
  <c r="D39" i="36"/>
  <c r="M39" i="32"/>
  <c r="C33" i="71"/>
  <c r="L36" i="36"/>
  <c r="C31" i="71"/>
  <c r="L34" i="36"/>
  <c r="D30" i="71"/>
  <c r="O30" i="71" s="1"/>
  <c r="P30" i="71" s="1"/>
  <c r="M33" i="36"/>
  <c r="C28" i="71"/>
  <c r="L31" i="36"/>
  <c r="D29" i="36"/>
  <c r="M29" i="32"/>
  <c r="D28" i="36"/>
  <c r="M28" i="32"/>
  <c r="D26" i="36"/>
  <c r="M26" i="32"/>
  <c r="D22" i="71"/>
  <c r="O22" i="71" s="1"/>
  <c r="P22" i="71" s="1"/>
  <c r="M25" i="36"/>
  <c r="D23" i="36"/>
  <c r="M23" i="32"/>
  <c r="C17" i="71"/>
  <c r="L20" i="36"/>
  <c r="C15" i="71"/>
  <c r="L18" i="36"/>
  <c r="C13" i="71"/>
  <c r="L16" i="36"/>
  <c r="C11" i="71"/>
  <c r="L14" i="36"/>
  <c r="D46" i="36"/>
  <c r="M46" i="32"/>
  <c r="D43" i="36"/>
  <c r="M43" i="32"/>
  <c r="D40" i="36"/>
  <c r="M40" i="32"/>
  <c r="D38" i="36"/>
  <c r="M38" i="32"/>
  <c r="D35" i="36"/>
  <c r="M35" i="32"/>
  <c r="D32" i="36"/>
  <c r="M32" i="32"/>
  <c r="D30" i="36"/>
  <c r="M30" i="32"/>
  <c r="D26" i="71"/>
  <c r="O26" i="71" s="1"/>
  <c r="P26" i="71" s="1"/>
  <c r="M29" i="36"/>
  <c r="D27" i="36"/>
  <c r="M27" i="32"/>
  <c r="D24" i="36"/>
  <c r="M24" i="32"/>
  <c r="D22" i="36"/>
  <c r="M22" i="32"/>
  <c r="D18" i="71"/>
  <c r="O18" i="71" s="1"/>
  <c r="P18" i="71" s="1"/>
  <c r="M21" i="36"/>
  <c r="M19" i="32"/>
  <c r="D19" i="36"/>
  <c r="M17" i="32"/>
  <c r="D17" i="36"/>
  <c r="M15" i="32"/>
  <c r="D15" i="36"/>
  <c r="M13" i="32"/>
  <c r="D13" i="36"/>
  <c r="D51" i="36"/>
  <c r="M51" i="32"/>
  <c r="C41" i="71"/>
  <c r="L44" i="36"/>
  <c r="C39" i="71"/>
  <c r="L42" i="36"/>
  <c r="D38" i="71"/>
  <c r="O38" i="71" s="1"/>
  <c r="P38" i="71" s="1"/>
  <c r="M41" i="36"/>
  <c r="C36" i="71"/>
  <c r="L39" i="36"/>
  <c r="D37" i="36"/>
  <c r="M37" i="32"/>
  <c r="D36" i="36"/>
  <c r="M36" i="32"/>
  <c r="D34" i="36"/>
  <c r="M34" i="32"/>
  <c r="D31" i="36"/>
  <c r="M31" i="32"/>
  <c r="C25" i="71"/>
  <c r="L28" i="36"/>
  <c r="C23" i="71"/>
  <c r="L26" i="36"/>
  <c r="C20" i="71"/>
  <c r="L23" i="36"/>
  <c r="D21" i="36"/>
  <c r="M21" i="32"/>
  <c r="D20" i="36"/>
  <c r="M20" i="32"/>
  <c r="M18" i="32"/>
  <c r="D18" i="36"/>
  <c r="M16" i="32"/>
  <c r="D16" i="36"/>
  <c r="M14" i="32"/>
  <c r="D14" i="36"/>
  <c r="D20" i="71" l="1"/>
  <c r="O20" i="71" s="1"/>
  <c r="P20" i="71" s="1"/>
  <c r="M23" i="36"/>
  <c r="D23" i="71"/>
  <c r="O23" i="71" s="1"/>
  <c r="P23" i="71" s="1"/>
  <c r="M26" i="36"/>
  <c r="M28" i="36"/>
  <c r="D25" i="71"/>
  <c r="O25" i="71" s="1"/>
  <c r="P25" i="71" s="1"/>
  <c r="D36" i="71"/>
  <c r="O36" i="71" s="1"/>
  <c r="P36" i="71" s="1"/>
  <c r="M39" i="36"/>
  <c r="D39" i="71"/>
  <c r="O39" i="71" s="1"/>
  <c r="P39" i="71" s="1"/>
  <c r="M42" i="36"/>
  <c r="D41" i="71"/>
  <c r="O41" i="71" s="1"/>
  <c r="P41" i="71" s="1"/>
  <c r="M44" i="36"/>
  <c r="D11" i="71"/>
  <c r="O11" i="71" s="1"/>
  <c r="P11" i="71" s="1"/>
  <c r="M14" i="36"/>
  <c r="M16" i="36"/>
  <c r="D13" i="71"/>
  <c r="O13" i="71" s="1"/>
  <c r="P13" i="71" s="1"/>
  <c r="D15" i="71"/>
  <c r="O15" i="71" s="1"/>
  <c r="P15" i="71" s="1"/>
  <c r="M18" i="36"/>
  <c r="M20" i="36"/>
  <c r="D17" i="71"/>
  <c r="O17" i="71" s="1"/>
  <c r="P17" i="71" s="1"/>
  <c r="D28" i="71"/>
  <c r="O28" i="71" s="1"/>
  <c r="P28" i="71" s="1"/>
  <c r="M31" i="36"/>
  <c r="D31" i="71"/>
  <c r="O31" i="71" s="1"/>
  <c r="P31" i="71" s="1"/>
  <c r="M34" i="36"/>
  <c r="D33" i="71"/>
  <c r="O33" i="71" s="1"/>
  <c r="P33" i="71" s="1"/>
  <c r="M36" i="36"/>
  <c r="D10" i="71"/>
  <c r="O10" i="71" s="1"/>
  <c r="P10" i="71" s="1"/>
  <c r="M13" i="36"/>
  <c r="D12" i="71"/>
  <c r="O12" i="71" s="1"/>
  <c r="P12" i="71" s="1"/>
  <c r="M15" i="36"/>
  <c r="D19" i="71"/>
  <c r="O19" i="71" s="1"/>
  <c r="P19" i="71" s="1"/>
  <c r="M22" i="36"/>
  <c r="M24" i="36"/>
  <c r="D21" i="71"/>
  <c r="O21" i="71" s="1"/>
  <c r="P21" i="71" s="1"/>
  <c r="D27" i="71"/>
  <c r="O27" i="71" s="1"/>
  <c r="P27" i="71" s="1"/>
  <c r="M30" i="36"/>
  <c r="M32" i="36"/>
  <c r="D29" i="71"/>
  <c r="O29" i="71" s="1"/>
  <c r="P29" i="71" s="1"/>
  <c r="D35" i="71"/>
  <c r="O35" i="71" s="1"/>
  <c r="P35" i="71" s="1"/>
  <c r="M38" i="36"/>
  <c r="D37" i="71"/>
  <c r="O37" i="71" s="1"/>
  <c r="P37" i="71" s="1"/>
  <c r="M40" i="36"/>
  <c r="D43" i="71"/>
  <c r="O43" i="71" s="1"/>
  <c r="P43" i="71" s="1"/>
  <c r="M46" i="36"/>
  <c r="D48" i="71"/>
  <c r="O48" i="71" s="1"/>
  <c r="P48" i="71" s="1"/>
  <c r="M51" i="36"/>
  <c r="D14" i="71"/>
  <c r="O14" i="71" s="1"/>
  <c r="P14" i="71" s="1"/>
  <c r="M17" i="36"/>
  <c r="D16" i="71"/>
  <c r="O16" i="71" s="1"/>
  <c r="P16" i="71" s="1"/>
  <c r="M19" i="36"/>
  <c r="D24" i="71"/>
  <c r="O24" i="71" s="1"/>
  <c r="P24" i="71" s="1"/>
  <c r="M27" i="36"/>
  <c r="D32" i="71"/>
  <c r="O32" i="71" s="1"/>
  <c r="P32" i="71" s="1"/>
  <c r="M35" i="36"/>
  <c r="D40" i="71"/>
  <c r="O40" i="71" s="1"/>
  <c r="P40" i="71" s="1"/>
  <c r="M43" i="36"/>
  <c r="S10" i="36" l="1"/>
  <c r="O10" i="36"/>
  <c r="P10" i="36"/>
  <c r="Q10" i="36"/>
  <c r="R10" i="36"/>
  <c r="D56" i="32"/>
  <c r="K56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50" i="69"/>
  <c r="L50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6" i="56"/>
  <c r="L56" i="57"/>
  <c r="L56" i="58"/>
  <c r="H56" i="59" s="1"/>
  <c r="T10" i="36" l="1"/>
  <c r="T11" i="36" s="1"/>
  <c r="M56" i="58"/>
  <c r="M56" i="56"/>
  <c r="D56" i="59"/>
  <c r="L56" i="32"/>
  <c r="C56" i="36"/>
  <c r="K56" i="36" s="1"/>
  <c r="M56" i="57"/>
  <c r="F56" i="59"/>
  <c r="S11" i="36" l="1"/>
  <c r="R11" i="36"/>
  <c r="P11" i="36"/>
  <c r="O11" i="36"/>
  <c r="Q11" i="36"/>
  <c r="M56" i="32"/>
  <c r="D56" i="36"/>
  <c r="C53" i="71"/>
  <c r="L56" i="36"/>
  <c r="D53" i="71" l="1"/>
  <c r="O53" i="71" s="1"/>
  <c r="P53" i="71" s="1"/>
  <c r="M56" i="36"/>
</calcChain>
</file>

<file path=xl/sharedStrings.xml><?xml version="1.0" encoding="utf-8"?>
<sst xmlns="http://schemas.openxmlformats.org/spreadsheetml/2006/main" count="1321" uniqueCount="302">
  <si>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</si>
  <si>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</si>
  <si>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</si>
  <si>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</si>
  <si>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</si>
  <si>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</si>
  <si>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</si>
  <si>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</si>
  <si>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</si>
  <si>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</si>
  <si>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</si>
  <si>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</si>
  <si>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</si>
  <si>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</si>
  <si>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</si>
  <si>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</si>
  <si>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</si>
  <si>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</si>
  <si>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</si>
  <si>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</si>
  <si>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</si>
  <si>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</si>
  <si>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</si>
  <si>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</si>
  <si>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</si>
  <si>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</si>
  <si>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</si>
  <si>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</si>
  <si>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</si>
  <si>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</si>
  <si>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</si>
  <si>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</si>
  <si>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</si>
  <si>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</si>
  <si>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</si>
  <si>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</si>
  <si>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</si>
  <si>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</si>
  <si>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</si>
  <si>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</si>
  <si>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</si>
  <si>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</si>
  <si>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</si>
  <si>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</si>
  <si>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</si>
  <si>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</si>
  <si>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</si>
  <si>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</si>
  <si>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</si>
  <si>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</si>
  <si>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</si>
  <si>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</si>
  <si>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</si>
  <si>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</si>
  <si>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</si>
  <si>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</si>
  <si>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</si>
  <si>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</si>
  <si>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</si>
  <si>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</si>
  <si>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</si>
  <si>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</si>
  <si>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</si>
  <si>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</si>
  <si>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</si>
  <si>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</si>
  <si>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</si>
  <si>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</si>
  <si>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</si>
  <si>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</si>
  <si>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</si>
  <si>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</si>
  <si>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</si>
  <si>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</si>
  <si>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</si>
  <si>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</si>
  <si>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</si>
  <si>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</si>
  <si>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</si>
  <si>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</si>
  <si>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</si>
  <si>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</si>
  <si>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</si>
  <si>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</si>
  <si>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</si>
  <si>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</si>
  <si>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</si>
  <si>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</si>
  <si>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</si>
  <si>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</si>
  <si>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</si>
  <si>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</si>
  <si>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</si>
  <si>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</si>
  <si>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</si>
  <si>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</si>
  <si>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</si>
  <si>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</si>
  <si>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</si>
  <si>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</si>
  <si>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</si>
  <si>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</si>
  <si>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</si>
  <si>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</si>
  <si>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</si>
  <si>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</si>
  <si>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</si>
  <si>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</si>
  <si>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</si>
  <si>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</si>
  <si>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</si>
  <si>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</si>
  <si>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</si>
  <si>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</si>
  <si>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</si>
  <si>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</si>
  <si>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</si>
  <si>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</si>
  <si>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</si>
  <si>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</si>
  <si>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</si>
  <si>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</si>
  <si>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</si>
  <si>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</si>
  <si>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</si>
  <si>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</si>
  <si>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</si>
  <si>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</si>
  <si>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</si>
  <si>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</si>
  <si>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</si>
  <si>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</si>
  <si>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</si>
  <si>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</si>
  <si>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</si>
  <si>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</si>
  <si>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</si>
  <si>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</si>
  <si>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</si>
  <si>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</si>
  <si>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</si>
  <si>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</si>
  <si>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</si>
  <si>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</si>
  <si>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</si>
  <si>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</si>
  <si>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</si>
  <si>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</si>
  <si>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</si>
  <si>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</si>
  <si>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</si>
  <si>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</si>
  <si>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</si>
  <si>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</si>
  <si>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</si>
  <si>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</si>
  <si>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</si>
  <si>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</si>
  <si>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</si>
  <si>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</si>
  <si>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</si>
  <si>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</si>
  <si>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</si>
  <si>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</si>
  <si>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</si>
  <si>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</si>
  <si>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</si>
  <si>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</si>
  <si>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</si>
  <si>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</si>
  <si>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</si>
  <si>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</si>
  <si>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</si>
  <si>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</si>
  <si>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</si>
  <si>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</si>
  <si>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</si>
  <si>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</si>
  <si>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</si>
  <si>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</si>
  <si>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</si>
  <si>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</si>
  <si>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</si>
  <si>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</si>
  <si>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</si>
  <si>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</si>
  <si>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</si>
  <si>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</si>
  <si>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</si>
  <si>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</si>
  <si>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</si>
  <si>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</si>
  <si>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</si>
  <si>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</si>
  <si>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</si>
  <si>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</si>
  <si>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</si>
  <si>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</si>
  <si>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</si>
  <si>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</si>
  <si>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</si>
  <si>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</si>
  <si>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</si>
  <si>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</si>
  <si>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</si>
  <si>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</si>
  <si>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</si>
  <si>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</si>
  <si>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</si>
  <si>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</si>
  <si>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</si>
  <si>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</si>
  <si>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</si>
  <si>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</si>
  <si>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</si>
  <si>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</si>
  <si>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</si>
  <si>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</si>
  <si>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</si>
  <si>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</si>
  <si>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</si>
  <si>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</si>
  <si>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</si>
  <si>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</si>
  <si>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</si>
  <si>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</si>
  <si>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</si>
  <si>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</si>
  <si>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</si>
  <si>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</si>
  <si>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</si>
  <si>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</si>
  <si>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</si>
  <si>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</si>
  <si>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</si>
  <si>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</si>
  <si>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</si>
  <si>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</si>
  <si>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</si>
  <si>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</si>
  <si>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</si>
  <si>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</si>
  <si>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</si>
  <si>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</si>
  <si>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</si>
  <si>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</si>
  <si>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ปีการศึกษา </t>
  </si>
  <si>
    <t xml:space="preserve">รายชื่อนักเรียน </t>
  </si>
  <si>
    <t>เฉลี่ย 1.2(ร้อยละ)</t>
  </si>
  <si>
    <t>ระดับชั้นมัธยมศึกษาปีที่</t>
  </si>
  <si>
    <t>1</t>
  </si>
  <si>
    <t>ชั้นมัธยมมศึกษาปีที่</t>
  </si>
  <si>
    <t>ระดับชั้นมัธยมศึกษาปีที่ 1 ปีการศึกษา 2565</t>
  </si>
  <si>
    <t>หน้าที่พลเมือง</t>
  </si>
  <si>
    <t>ป้องกันทุจริต</t>
  </si>
  <si>
    <t>ภาษาอังกฤษสื่อสาร</t>
  </si>
  <si>
    <t>เด็กหญิงใหม่ โน่</t>
  </si>
  <si>
    <t>เด็กหญิงเกสรา หมื่นดวง</t>
  </si>
  <si>
    <t>เด็กหญิงตันหยง ศรีภิญโญ</t>
  </si>
  <si>
    <t>เด็กชายธนกรณ์ ศิริเมร์</t>
  </si>
  <si>
    <t>เด็กหญิงวริศรา ชูชนะ</t>
  </si>
  <si>
    <t>เด็กชายภูรินทร์ ม่วงแดง</t>
  </si>
  <si>
    <t>เด็กชายภูเมศ ม่วงแดง</t>
  </si>
  <si>
    <t>เด็กชายวีระพล สร้อยสน</t>
  </si>
  <si>
    <t>เด็กหญิงตรีชฎา ขาวสอาด</t>
  </si>
  <si>
    <t>เด็กชายทนุธรรม จงทอง</t>
  </si>
  <si>
    <t>เด็กชายรัตนพล บำรุงรัตน์</t>
  </si>
  <si>
    <t>เด็กหญิงฉัตรกมล คงรักษา</t>
  </si>
  <si>
    <t>เด็กหญิงขวัญพิชชา อุ่นภิรมย์</t>
  </si>
  <si>
    <t>เด็กชายเจตนิพัทธ์ จันทร์ปะทิว</t>
  </si>
  <si>
    <t>เด็กหญิงเพียงฟ้า ทองปาน</t>
  </si>
  <si>
    <t>เด็กชายนพรุจ ธนสาร</t>
  </si>
  <si>
    <t>เด็กหญิงถิรดา ฉิมขันธ์</t>
  </si>
  <si>
    <t>เด็กชายอนัญพร วงศ์สุวัฒน์</t>
  </si>
  <si>
    <t>เด็กหญิงอารียา ชื่นสุดใจ</t>
  </si>
  <si>
    <t>เด็กชายวิศว์ชนนท์ หงษ์สะทาน</t>
  </si>
  <si>
    <t>เด็กชายวรวุฒิ รอดคง</t>
  </si>
  <si>
    <t>เด็กหญิงปาลีนา ยอดยิ่ง</t>
  </si>
  <si>
    <t>เด็กชายกฤตภาส แช่มมี</t>
  </si>
  <si>
    <t>เด็กหญิงดิษยา บุญจำนงค์</t>
  </si>
  <si>
    <t>เด็กหญิงศศิณี ศรีสงคราม</t>
  </si>
  <si>
    <t>เด็กชายอชิตพงษ์ วงค์พยัคฆ์</t>
  </si>
  <si>
    <t>เด็กชายกุญชร ทิพย์มงคล</t>
  </si>
  <si>
    <t>เด็กหญิงสุวิมล คงสาลี</t>
  </si>
  <si>
    <t>นางสาวเอเอเอา</t>
  </si>
  <si>
    <t>เด็กชายบุญญฤทธิ์  อักษรเขตต์</t>
  </si>
  <si>
    <t>เด็กหญิง พรไพลิน   ผึ่งผาย</t>
  </si>
  <si>
    <t>เด็กหญิง ณัฐชา จันทร์วิเชียร</t>
  </si>
  <si>
    <t>เด็กหญิง นรินทิพย์   เจียรศิริ</t>
  </si>
  <si>
    <t>เด็กชายธนกร   จันทร์มณี</t>
  </si>
  <si>
    <t>เด็กหญิง นิดานุช ซังแก้ว</t>
  </si>
  <si>
    <t>เด็กหญิง ศุภวิณา ประสาทศิลป์</t>
  </si>
  <si>
    <t>เด็กชายสิทธิศักดิ์   ธนบัตร</t>
  </si>
  <si>
    <t>เด็กชาย มะรอบี ตาเละ</t>
  </si>
  <si>
    <t>เด็กหญิง วิภาวรรณ  เผือกโพธิ์</t>
  </si>
  <si>
    <t>เด็กหญิงศุภัสสร  มะเลโรหิตร</t>
  </si>
  <si>
    <t>เด็กชายโชคอนันต์  ยูมา</t>
  </si>
  <si>
    <t>เด็กชายกิตติทัต  ชูฑาสุต</t>
  </si>
  <si>
    <t>เด็กหญิงณัฐมล  นวลละออง</t>
  </si>
  <si>
    <t>เด็กชายวิภพ สุขสวัสดิ์</t>
  </si>
  <si>
    <t>(นางสาวนารีกร พุทธิเภษัช)</t>
  </si>
  <si>
    <t>(นางสาววิจิตรา วงค์แก้ว)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</si>
</sst>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87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5" fillId="0" borderId="3" xfId="0" applyFont="1" applyBorder="1"/>
    <xf numFmtId="2" fontId="15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/>
    </xf>
    <xf numFmtId="2" fontId="14" fillId="0" borderId="1" xfId="0" applyNumberFormat="1" applyFont="1" applyBorder="1"/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4" fillId="0" borderId="0" xfId="0" applyFont="1" applyBorder="1"/>
    <xf numFmtId="0" fontId="5" fillId="0" borderId="0" xfId="0" applyFont="1"/>
    <xf numFmtId="0" fontId="16" fillId="0" borderId="0" xfId="0" applyFont="1"/>
    <xf numFmtId="0" fontId="14" fillId="0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4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187" fontId="14" fillId="4" borderId="1" xfId="0" applyNumberFormat="1" applyFont="1" applyFill="1" applyBorder="1" applyAlignment="1">
      <alignment horizontal="center"/>
    </xf>
    <xf numFmtId="1" fontId="14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2" fontId="20" fillId="5" borderId="0" xfId="0" applyNumberFormat="1" applyFont="1" applyFill="1" applyBorder="1" applyAlignment="1">
      <alignment horizontal="center" vertical="center" wrapText="1"/>
    </xf>
    <xf numFmtId="2" fontId="20" fillId="4" borderId="0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4" fillId="0" borderId="0" xfId="0" applyNumberFormat="1" applyFont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719936"/>
        <c:axId val="93721728"/>
        <c:axId val="0"/>
      </c:bar3DChart>
      <c:catAx>
        <c:axId val="9371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3721728"/>
        <c:crosses val="autoZero"/>
        <c:auto val="1"/>
        <c:lblAlgn val="ctr"/>
        <c:lblOffset val="100"/>
        <c:noMultiLvlLbl val="0"/>
      </c:catAx>
      <c:valAx>
        <c:axId val="9372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024832"/>
        <c:axId val="96026624"/>
        <c:axId val="0"/>
      </c:bar3DChart>
      <c:catAx>
        <c:axId val="9602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6026624"/>
        <c:crosses val="autoZero"/>
        <c:auto val="1"/>
        <c:lblAlgn val="ctr"/>
        <c:lblOffset val="100"/>
        <c:noMultiLvlLbl val="0"/>
      </c:catAx>
      <c:valAx>
        <c:axId val="9602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2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187520"/>
        <c:axId val="96189056"/>
        <c:axId val="0"/>
      </c:bar3DChart>
      <c:catAx>
        <c:axId val="9618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6189056"/>
        <c:crosses val="autoZero"/>
        <c:auto val="1"/>
        <c:lblAlgn val="ctr"/>
        <c:lblOffset val="100"/>
        <c:noMultiLvlLbl val="0"/>
      </c:catAx>
      <c:valAx>
        <c:axId val="961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8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464896"/>
        <c:axId val="96466432"/>
        <c:axId val="0"/>
      </c:bar3DChart>
      <c:catAx>
        <c:axId val="9646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6466432"/>
        <c:crosses val="autoZero"/>
        <c:auto val="1"/>
        <c:lblAlgn val="ctr"/>
        <c:lblOffset val="100"/>
        <c:noMultiLvlLbl val="0"/>
      </c:catAx>
      <c:valAx>
        <c:axId val="9646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6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773248"/>
        <c:axId val="98779136"/>
        <c:axId val="0"/>
      </c:bar3DChart>
      <c:catAx>
        <c:axId val="9877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8779136"/>
        <c:crosses val="autoZero"/>
        <c:auto val="1"/>
        <c:lblAlgn val="ctr"/>
        <c:lblOffset val="100"/>
        <c:noMultiLvlLbl val="0"/>
      </c:catAx>
      <c:valAx>
        <c:axId val="9877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7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119808"/>
        <c:axId val="96129792"/>
        <c:axId val="0"/>
      </c:bar3DChart>
      <c:catAx>
        <c:axId val="9611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6129792"/>
        <c:crosses val="autoZero"/>
        <c:auto val="1"/>
        <c:lblAlgn val="ctr"/>
        <c:lblOffset val="100"/>
        <c:noMultiLvlLbl val="0"/>
      </c:catAx>
      <c:valAx>
        <c:axId val="9612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1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476224"/>
        <c:axId val="101477760"/>
        <c:axId val="0"/>
      </c:bar3DChart>
      <c:catAx>
        <c:axId val="10147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477760"/>
        <c:crosses val="autoZero"/>
        <c:auto val="1"/>
        <c:lblAlgn val="ctr"/>
        <c:lblOffset val="100"/>
        <c:noMultiLvlLbl val="0"/>
      </c:catAx>
      <c:valAx>
        <c:axId val="1014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47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692160"/>
        <c:axId val="101693696"/>
        <c:axId val="0"/>
      </c:bar3DChart>
      <c:catAx>
        <c:axId val="1016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93696"/>
        <c:crosses val="autoZero"/>
        <c:auto val="1"/>
        <c:lblAlgn val="ctr"/>
        <c:lblOffset val="100"/>
        <c:noMultiLvlLbl val="0"/>
      </c:catAx>
      <c:valAx>
        <c:axId val="10169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701504"/>
        <c:axId val="101703040"/>
        <c:axId val="0"/>
      </c:bar3DChart>
      <c:catAx>
        <c:axId val="10170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703040"/>
        <c:crosses val="autoZero"/>
        <c:auto val="1"/>
        <c:lblAlgn val="ctr"/>
        <c:lblOffset val="100"/>
        <c:noMultiLvlLbl val="0"/>
      </c:catAx>
      <c:valAx>
        <c:axId val="10170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0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253888"/>
        <c:axId val="101255424"/>
        <c:axId val="0"/>
      </c:bar3DChart>
      <c:catAx>
        <c:axId val="10125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55424"/>
        <c:crosses val="autoZero"/>
        <c:auto val="1"/>
        <c:lblAlgn val="ctr"/>
        <c:lblOffset val="100"/>
        <c:noMultiLvlLbl val="0"/>
      </c:catAx>
      <c:valAx>
        <c:axId val="1012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25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52" zoomScale="140" zoomScaleNormal="140" workbookViewId="0">
      <selection activeCell="I63" sqref="I63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2" t="s">
        <v>247</v>
      </c>
      <c r="B1" s="112"/>
      <c r="C1" s="112"/>
      <c r="D1" s="112"/>
      <c r="E1" s="112"/>
      <c r="F1" s="112"/>
      <c r="G1" s="112"/>
      <c r="H1" s="30" t="s">
        <v>249</v>
      </c>
      <c r="I1" s="30"/>
      <c r="J1" s="31"/>
      <c r="K1" s="30"/>
      <c r="L1" s="30"/>
      <c r="M1" s="86" t="s">
        <v>250</v>
      </c>
    </row>
    <row r="2" spans="1:13" ht="19.5" customHeight="1" x14ac:dyDescent="0.2">
      <c r="A2" s="113" t="s">
        <v>226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9" customHeight="1" x14ac:dyDescent="0.2"/>
    <row r="4" spans="1:13" ht="19.5" customHeight="1" x14ac:dyDescent="0.2">
      <c r="A4" s="114" t="s">
        <v>8</v>
      </c>
      <c r="B4" s="115" t="s">
        <v>9</v>
      </c>
      <c r="C4" s="116" t="s">
        <v>10</v>
      </c>
      <c r="D4" s="116"/>
      <c r="E4" s="116"/>
      <c r="F4" s="116"/>
      <c r="G4" s="116"/>
      <c r="H4" s="116"/>
      <c r="I4" s="116"/>
      <c r="J4" s="116"/>
      <c r="K4" s="116" t="s">
        <v>11</v>
      </c>
      <c r="L4" s="116"/>
      <c r="M4" s="116"/>
    </row>
    <row r="5" spans="1:13" ht="19.5" customHeight="1" x14ac:dyDescent="0.2">
      <c r="A5" s="114"/>
      <c r="B5" s="115"/>
      <c r="C5" s="94" t="s">
        <v>30</v>
      </c>
      <c r="D5" s="94" t="s">
        <v>31</v>
      </c>
      <c r="E5" s="94" t="s">
        <v>32</v>
      </c>
      <c r="F5" s="94" t="s">
        <v>33</v>
      </c>
      <c r="G5" s="94" t="s">
        <v>34</v>
      </c>
      <c r="H5" s="94" t="s">
        <v>35</v>
      </c>
      <c r="I5" s="94" t="s">
        <v>36</v>
      </c>
      <c r="J5" s="94" t="s">
        <v>37</v>
      </c>
      <c r="K5" s="94" t="s">
        <v>12</v>
      </c>
      <c r="L5" s="94" t="s">
        <v>13</v>
      </c>
      <c r="M5" s="94" t="s">
        <v>14</v>
      </c>
    </row>
    <row r="6" spans="1:13" ht="19.5" customHeight="1" x14ac:dyDescent="0.2">
      <c r="A6" s="12">
        <v>1</v>
      </c>
      <c r="B6" s="7" t="s">
        <v>256</v>
      </c>
      <c r="C6" s="95"/>
      <c r="D6" s="95"/>
      <c r="E6" s="95"/>
      <c r="F6" s="95"/>
      <c r="G6" s="95"/>
      <c r="H6" s="95"/>
      <c r="I6" s="95"/>
      <c r="J6" s="95"/>
      <c r="K6" s="96" t="str">
        <f>IF(C6,AVERAGE(C6:J6)," ")</f>
        <v xml:space="preserve"> </v>
      </c>
      <c r="L6" s="97" t="str">
        <f>IF(C6,IF(K6&gt;1,"ผ่าน",IF(K6=0,"ไม่ผ่าน")),"")</f>
        <v/>
      </c>
      <c r="M6" s="98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257</v>
      </c>
      <c r="C7" s="95"/>
      <c r="D7" s="95"/>
      <c r="E7" s="95"/>
      <c r="F7" s="95"/>
      <c r="G7" s="95"/>
      <c r="H7" s="95"/>
      <c r="I7" s="95"/>
      <c r="J7" s="95"/>
      <c r="K7" s="96" t="str">
        <f>IF(C7,AVERAGE(C7:J7)," ")</f>
        <v xml:space="preserve"> </v>
      </c>
      <c r="L7" s="97" t="str">
        <f t="shared" ref="L7:L45" si="0">IF(C7,IF(K7&gt;1,"ผ่าน",IF(K7=0,"ไม่ผ่าน")),"")</f>
        <v/>
      </c>
      <c r="M7" s="98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258</v>
      </c>
      <c r="C8" s="95"/>
      <c r="D8" s="95"/>
      <c r="E8" s="95"/>
      <c r="F8" s="95"/>
      <c r="G8" s="95"/>
      <c r="H8" s="95"/>
      <c r="I8" s="95"/>
      <c r="J8" s="95"/>
      <c r="K8" s="96" t="str">
        <f t="shared" ref="K8:K45" si="2">IF(C8,AVERAGE(C8:J8)," ")</f>
        <v xml:space="preserve"> </v>
      </c>
      <c r="L8" s="97" t="str">
        <f t="shared" si="0"/>
        <v/>
      </c>
      <c r="M8" s="98" t="str">
        <f t="shared" si="1"/>
        <v/>
      </c>
    </row>
    <row r="9" spans="1:13" ht="19.5" customHeight="1" x14ac:dyDescent="0.2">
      <c r="A9" s="12">
        <v>4</v>
      </c>
      <c r="B9" s="7" t="s">
        <v>259</v>
      </c>
      <c r="C9" s="95"/>
      <c r="D9" s="95"/>
      <c r="E9" s="95"/>
      <c r="F9" s="95"/>
      <c r="G9" s="95"/>
      <c r="H9" s="95"/>
      <c r="I9" s="95"/>
      <c r="J9" s="95"/>
      <c r="K9" s="96" t="str">
        <f t="shared" si="2"/>
        <v xml:space="preserve"> </v>
      </c>
      <c r="L9" s="97" t="str">
        <f t="shared" si="0"/>
        <v/>
      </c>
      <c r="M9" s="98" t="str">
        <f t="shared" si="1"/>
        <v/>
      </c>
    </row>
    <row r="10" spans="1:13" ht="19.5" customHeight="1" x14ac:dyDescent="0.2">
      <c r="A10" s="12">
        <v>5</v>
      </c>
      <c r="B10" s="7" t="s">
        <v>260</v>
      </c>
      <c r="C10" s="95"/>
      <c r="D10" s="95"/>
      <c r="E10" s="95"/>
      <c r="F10" s="95"/>
      <c r="G10" s="95"/>
      <c r="H10" s="95"/>
      <c r="I10" s="95"/>
      <c r="J10" s="95"/>
      <c r="K10" s="96" t="str">
        <f t="shared" si="2"/>
        <v xml:space="preserve"> </v>
      </c>
      <c r="L10" s="97" t="str">
        <f t="shared" si="0"/>
        <v/>
      </c>
      <c r="M10" s="98" t="str">
        <f t="shared" si="1"/>
        <v/>
      </c>
    </row>
    <row r="11" spans="1:13" ht="19.5" customHeight="1" x14ac:dyDescent="0.2">
      <c r="A11" s="12">
        <v>6</v>
      </c>
      <c r="B11" s="7" t="s">
        <v>261</v>
      </c>
      <c r="C11" s="95"/>
      <c r="D11" s="95"/>
      <c r="E11" s="95"/>
      <c r="F11" s="95"/>
      <c r="G11" s="95"/>
      <c r="H11" s="95"/>
      <c r="I11" s="95"/>
      <c r="J11" s="95"/>
      <c r="K11" s="96" t="str">
        <f t="shared" si="2"/>
        <v xml:space="preserve"> </v>
      </c>
      <c r="L11" s="97" t="str">
        <f t="shared" si="0"/>
        <v/>
      </c>
      <c r="M11" s="98" t="str">
        <f t="shared" si="1"/>
        <v/>
      </c>
    </row>
    <row r="12" spans="1:13" ht="19.5" customHeight="1" x14ac:dyDescent="0.2">
      <c r="A12" s="12">
        <v>7</v>
      </c>
      <c r="B12" s="7" t="s">
        <v>262</v>
      </c>
      <c r="C12" s="95"/>
      <c r="D12" s="95"/>
      <c r="E12" s="95"/>
      <c r="F12" s="95"/>
      <c r="G12" s="95"/>
      <c r="H12" s="95"/>
      <c r="I12" s="95"/>
      <c r="J12" s="95"/>
      <c r="K12" s="96" t="str">
        <f t="shared" si="2"/>
        <v xml:space="preserve"> </v>
      </c>
      <c r="L12" s="97" t="str">
        <f t="shared" si="0"/>
        <v/>
      </c>
      <c r="M12" s="98" t="str">
        <f t="shared" si="1"/>
        <v/>
      </c>
    </row>
    <row r="13" spans="1:13" ht="19.5" customHeight="1" x14ac:dyDescent="0.2">
      <c r="A13" s="12">
        <v>8</v>
      </c>
      <c r="B13" s="7" t="s">
        <v>263</v>
      </c>
      <c r="C13" s="95"/>
      <c r="D13" s="95"/>
      <c r="E13" s="95"/>
      <c r="F13" s="95"/>
      <c r="G13" s="95"/>
      <c r="H13" s="95"/>
      <c r="I13" s="95"/>
      <c r="J13" s="95"/>
      <c r="K13" s="96" t="str">
        <f t="shared" si="2"/>
        <v xml:space="preserve"> </v>
      </c>
      <c r="L13" s="97" t="str">
        <f t="shared" si="0"/>
        <v/>
      </c>
      <c r="M13" s="98" t="str">
        <f t="shared" si="1"/>
        <v/>
      </c>
    </row>
    <row r="14" spans="1:13" ht="19.5" customHeight="1" x14ac:dyDescent="0.2">
      <c r="A14" s="12">
        <v>9</v>
      </c>
      <c r="B14" s="7" t="s">
        <v>264</v>
      </c>
      <c r="C14" s="95"/>
      <c r="D14" s="95"/>
      <c r="E14" s="95"/>
      <c r="F14" s="95"/>
      <c r="G14" s="95"/>
      <c r="H14" s="95"/>
      <c r="I14" s="95"/>
      <c r="J14" s="95"/>
      <c r="K14" s="96" t="str">
        <f t="shared" si="2"/>
        <v xml:space="preserve"> </v>
      </c>
      <c r="L14" s="97" t="str">
        <f t="shared" si="0"/>
        <v/>
      </c>
      <c r="M14" s="98" t="str">
        <f t="shared" si="1"/>
        <v/>
      </c>
    </row>
    <row r="15" spans="1:13" ht="19.5" customHeight="1" x14ac:dyDescent="0.2">
      <c r="A15" s="12">
        <v>10</v>
      </c>
      <c r="B15" s="7" t="s">
        <v>265</v>
      </c>
      <c r="C15" s="95"/>
      <c r="D15" s="95"/>
      <c r="E15" s="95"/>
      <c r="F15" s="95"/>
      <c r="G15" s="95"/>
      <c r="H15" s="95"/>
      <c r="I15" s="95"/>
      <c r="J15" s="95"/>
      <c r="K15" s="96" t="str">
        <f t="shared" si="2"/>
        <v xml:space="preserve"> </v>
      </c>
      <c r="L15" s="97" t="str">
        <f t="shared" si="0"/>
        <v/>
      </c>
      <c r="M15" s="98" t="str">
        <f t="shared" si="1"/>
        <v/>
      </c>
    </row>
    <row r="16" spans="1:13" ht="19.5" customHeight="1" x14ac:dyDescent="0.2">
      <c r="A16" s="12">
        <v>11</v>
      </c>
      <c r="B16" s="7" t="s">
        <v>266</v>
      </c>
      <c r="C16" s="95"/>
      <c r="D16" s="95"/>
      <c r="E16" s="95"/>
      <c r="F16" s="95"/>
      <c r="G16" s="95"/>
      <c r="H16" s="95"/>
      <c r="I16" s="95"/>
      <c r="J16" s="95"/>
      <c r="K16" s="96" t="str">
        <f t="shared" si="2"/>
        <v xml:space="preserve"> </v>
      </c>
      <c r="L16" s="97" t="str">
        <f t="shared" si="0"/>
        <v/>
      </c>
      <c r="M16" s="98" t="str">
        <f t="shared" si="1"/>
        <v/>
      </c>
    </row>
    <row r="17" spans="1:13" ht="19.5" customHeight="1" x14ac:dyDescent="0.2">
      <c r="A17" s="12">
        <v>12</v>
      </c>
      <c r="B17" s="7" t="s">
        <v>267</v>
      </c>
      <c r="C17" s="95"/>
      <c r="D17" s="95"/>
      <c r="E17" s="95"/>
      <c r="F17" s="95"/>
      <c r="G17" s="95"/>
      <c r="H17" s="95"/>
      <c r="I17" s="95"/>
      <c r="J17" s="95"/>
      <c r="K17" s="96" t="str">
        <f t="shared" si="2"/>
        <v xml:space="preserve"> </v>
      </c>
      <c r="L17" s="97" t="str">
        <f t="shared" si="0"/>
        <v/>
      </c>
      <c r="M17" s="98" t="str">
        <f t="shared" si="1"/>
        <v/>
      </c>
    </row>
    <row r="18" spans="1:13" ht="19.5" customHeight="1" x14ac:dyDescent="0.2">
      <c r="A18" s="12">
        <v>13</v>
      </c>
      <c r="B18" s="7" t="s">
        <v>268</v>
      </c>
      <c r="C18" s="95"/>
      <c r="D18" s="95"/>
      <c r="E18" s="95"/>
      <c r="F18" s="95"/>
      <c r="G18" s="95"/>
      <c r="H18" s="95"/>
      <c r="I18" s="95"/>
      <c r="J18" s="95"/>
      <c r="K18" s="96" t="str">
        <f t="shared" si="2"/>
        <v xml:space="preserve"> </v>
      </c>
      <c r="L18" s="97" t="str">
        <f t="shared" si="0"/>
        <v/>
      </c>
      <c r="M18" s="98" t="str">
        <f t="shared" si="1"/>
        <v/>
      </c>
    </row>
    <row r="19" spans="1:13" ht="19.5" customHeight="1" x14ac:dyDescent="0.2">
      <c r="A19" s="12">
        <v>14</v>
      </c>
      <c r="B19" s="7" t="s">
        <v>269</v>
      </c>
      <c r="C19" s="95"/>
      <c r="D19" s="95"/>
      <c r="E19" s="95"/>
      <c r="F19" s="95"/>
      <c r="G19" s="95"/>
      <c r="H19" s="95"/>
      <c r="I19" s="95"/>
      <c r="J19" s="95"/>
      <c r="K19" s="96" t="str">
        <f t="shared" si="2"/>
        <v xml:space="preserve"> </v>
      </c>
      <c r="L19" s="97" t="str">
        <f t="shared" si="0"/>
        <v/>
      </c>
      <c r="M19" s="98" t="str">
        <f t="shared" si="1"/>
        <v/>
      </c>
    </row>
    <row r="20" spans="1:13" ht="19.5" customHeight="1" x14ac:dyDescent="0.2">
      <c r="A20" s="12">
        <v>15</v>
      </c>
      <c r="B20" s="7" t="s">
        <v>270</v>
      </c>
      <c r="C20" s="95"/>
      <c r="D20" s="95"/>
      <c r="E20" s="95"/>
      <c r="F20" s="95"/>
      <c r="G20" s="95"/>
      <c r="H20" s="95"/>
      <c r="I20" s="95"/>
      <c r="J20" s="95"/>
      <c r="K20" s="96" t="str">
        <f t="shared" si="2"/>
        <v xml:space="preserve"> </v>
      </c>
      <c r="L20" s="97" t="str">
        <f t="shared" si="0"/>
        <v/>
      </c>
      <c r="M20" s="98" t="str">
        <f t="shared" si="1"/>
        <v/>
      </c>
    </row>
    <row r="21" spans="1:13" ht="19.5" customHeight="1" x14ac:dyDescent="0.2">
      <c r="A21" s="12">
        <v>16</v>
      </c>
      <c r="B21" s="7" t="s">
        <v>271</v>
      </c>
      <c r="C21" s="95"/>
      <c r="D21" s="95"/>
      <c r="E21" s="95"/>
      <c r="F21" s="95"/>
      <c r="G21" s="95"/>
      <c r="H21" s="95"/>
      <c r="I21" s="95"/>
      <c r="J21" s="95"/>
      <c r="K21" s="96" t="str">
        <f t="shared" si="2"/>
        <v xml:space="preserve"> </v>
      </c>
      <c r="L21" s="97" t="str">
        <f t="shared" si="0"/>
        <v/>
      </c>
      <c r="M21" s="98" t="str">
        <f t="shared" si="1"/>
        <v/>
      </c>
    </row>
    <row r="22" spans="1:13" ht="19.5" customHeight="1" x14ac:dyDescent="0.2">
      <c r="A22" s="12">
        <v>17</v>
      </c>
      <c r="B22" s="7" t="s">
        <v>272</v>
      </c>
      <c r="C22" s="95"/>
      <c r="D22" s="95"/>
      <c r="E22" s="95"/>
      <c r="F22" s="95"/>
      <c r="G22" s="95"/>
      <c r="H22" s="95"/>
      <c r="I22" s="95"/>
      <c r="J22" s="95"/>
      <c r="K22" s="96" t="str">
        <f t="shared" si="2"/>
        <v xml:space="preserve"> </v>
      </c>
      <c r="L22" s="97" t="str">
        <f t="shared" si="0"/>
        <v/>
      </c>
      <c r="M22" s="98" t="str">
        <f t="shared" si="1"/>
        <v/>
      </c>
    </row>
    <row r="23" spans="1:13" ht="19.5" customHeight="1" x14ac:dyDescent="0.2">
      <c r="A23" s="12">
        <v>18</v>
      </c>
      <c r="B23" s="7" t="s">
        <v>273</v>
      </c>
      <c r="C23" s="95"/>
      <c r="D23" s="95"/>
      <c r="E23" s="95"/>
      <c r="F23" s="95"/>
      <c r="G23" s="95"/>
      <c r="H23" s="95"/>
      <c r="I23" s="95"/>
      <c r="J23" s="95"/>
      <c r="K23" s="96" t="str">
        <f t="shared" si="2"/>
        <v xml:space="preserve"> </v>
      </c>
      <c r="L23" s="97" t="str">
        <f t="shared" si="0"/>
        <v/>
      </c>
      <c r="M23" s="98" t="str">
        <f t="shared" si="1"/>
        <v/>
      </c>
    </row>
    <row r="24" spans="1:13" ht="19.5" customHeight="1" x14ac:dyDescent="0.2">
      <c r="A24" s="12">
        <v>19</v>
      </c>
      <c r="B24" s="7" t="s">
        <v>274</v>
      </c>
      <c r="C24" s="95"/>
      <c r="D24" s="95"/>
      <c r="E24" s="95"/>
      <c r="F24" s="95"/>
      <c r="G24" s="95"/>
      <c r="H24" s="95"/>
      <c r="I24" s="95"/>
      <c r="J24" s="95"/>
      <c r="K24" s="96" t="str">
        <f t="shared" si="2"/>
        <v xml:space="preserve"> </v>
      </c>
      <c r="L24" s="97" t="str">
        <f t="shared" si="0"/>
        <v/>
      </c>
      <c r="M24" s="98" t="str">
        <f t="shared" si="1"/>
        <v/>
      </c>
    </row>
    <row r="25" spans="1:13" ht="19.5" customHeight="1" x14ac:dyDescent="0.2">
      <c r="A25" s="12">
        <v>20</v>
      </c>
      <c r="B25" s="7" t="s">
        <v>275</v>
      </c>
      <c r="C25" s="95"/>
      <c r="D25" s="95"/>
      <c r="E25" s="95"/>
      <c r="F25" s="95"/>
      <c r="G25" s="95"/>
      <c r="H25" s="95"/>
      <c r="I25" s="95"/>
      <c r="J25" s="95"/>
      <c r="K25" s="96" t="str">
        <f t="shared" si="2"/>
        <v xml:space="preserve"> </v>
      </c>
      <c r="L25" s="97" t="str">
        <f t="shared" si="0"/>
        <v/>
      </c>
      <c r="M25" s="98" t="str">
        <f t="shared" si="1"/>
        <v/>
      </c>
    </row>
    <row r="26" spans="1:13" ht="19.5" customHeight="1" x14ac:dyDescent="0.2">
      <c r="A26" s="12">
        <v>21</v>
      </c>
      <c r="B26" s="7" t="s">
        <v>276</v>
      </c>
      <c r="C26" s="95"/>
      <c r="D26" s="95"/>
      <c r="E26" s="95"/>
      <c r="F26" s="95"/>
      <c r="G26" s="95"/>
      <c r="H26" s="95"/>
      <c r="I26" s="95"/>
      <c r="J26" s="95"/>
      <c r="K26" s="96" t="str">
        <f t="shared" si="2"/>
        <v xml:space="preserve"> </v>
      </c>
      <c r="L26" s="97" t="str">
        <f t="shared" si="0"/>
        <v/>
      </c>
      <c r="M26" s="98" t="str">
        <f t="shared" si="1"/>
        <v/>
      </c>
    </row>
    <row r="27" spans="1:13" ht="19.5" customHeight="1" x14ac:dyDescent="0.2">
      <c r="A27" s="12">
        <v>22</v>
      </c>
      <c r="B27" s="7" t="s">
        <v>277</v>
      </c>
      <c r="C27" s="95"/>
      <c r="D27" s="95"/>
      <c r="E27" s="95"/>
      <c r="F27" s="95"/>
      <c r="G27" s="95"/>
      <c r="H27" s="95"/>
      <c r="I27" s="95"/>
      <c r="J27" s="95"/>
      <c r="K27" s="96" t="str">
        <f t="shared" si="2"/>
        <v xml:space="preserve"> </v>
      </c>
      <c r="L27" s="97" t="str">
        <f t="shared" si="0"/>
        <v/>
      </c>
      <c r="M27" s="98" t="str">
        <f t="shared" si="1"/>
        <v/>
      </c>
    </row>
    <row r="28" spans="1:13" ht="19.5" customHeight="1" x14ac:dyDescent="0.2">
      <c r="A28" s="12">
        <v>23</v>
      </c>
      <c r="B28" s="7" t="s">
        <v>278</v>
      </c>
      <c r="C28" s="95"/>
      <c r="D28" s="95"/>
      <c r="E28" s="95"/>
      <c r="F28" s="95"/>
      <c r="G28" s="95"/>
      <c r="H28" s="95"/>
      <c r="I28" s="95"/>
      <c r="J28" s="95"/>
      <c r="K28" s="96" t="str">
        <f t="shared" si="2"/>
        <v xml:space="preserve"> </v>
      </c>
      <c r="L28" s="97" t="str">
        <f t="shared" si="0"/>
        <v/>
      </c>
      <c r="M28" s="98" t="str">
        <f t="shared" si="1"/>
        <v/>
      </c>
    </row>
    <row r="29" spans="1:13" ht="19.5" customHeight="1" x14ac:dyDescent="0.2">
      <c r="A29" s="12">
        <v>24</v>
      </c>
      <c r="B29" s="7" t="s">
        <v>279</v>
      </c>
      <c r="C29" s="95"/>
      <c r="D29" s="95"/>
      <c r="E29" s="95"/>
      <c r="F29" s="95"/>
      <c r="G29" s="95"/>
      <c r="H29" s="95"/>
      <c r="I29" s="95"/>
      <c r="J29" s="95"/>
      <c r="K29" s="96" t="str">
        <f t="shared" si="2"/>
        <v xml:space="preserve"> </v>
      </c>
      <c r="L29" s="97" t="str">
        <f t="shared" si="0"/>
        <v/>
      </c>
      <c r="M29" s="98" t="str">
        <f t="shared" si="1"/>
        <v/>
      </c>
    </row>
    <row r="30" spans="1:13" ht="19.5" customHeight="1" x14ac:dyDescent="0.2">
      <c r="A30" s="12">
        <v>25</v>
      </c>
      <c r="B30" s="7" t="s">
        <v>280</v>
      </c>
      <c r="C30" s="95"/>
      <c r="D30" s="95"/>
      <c r="E30" s="95"/>
      <c r="F30" s="95"/>
      <c r="G30" s="95"/>
      <c r="H30" s="95"/>
      <c r="I30" s="95"/>
      <c r="J30" s="95"/>
      <c r="K30" s="96" t="str">
        <f t="shared" si="2"/>
        <v xml:space="preserve"> </v>
      </c>
      <c r="L30" s="97" t="str">
        <f t="shared" si="0"/>
        <v/>
      </c>
      <c r="M30" s="98" t="str">
        <f t="shared" si="1"/>
        <v/>
      </c>
    </row>
    <row r="31" spans="1:13" ht="19.5" customHeight="1" x14ac:dyDescent="0.2">
      <c r="A31" s="12">
        <v>26</v>
      </c>
      <c r="B31" s="7" t="s">
        <v>281</v>
      </c>
      <c r="C31" s="95"/>
      <c r="D31" s="95"/>
      <c r="E31" s="95"/>
      <c r="F31" s="95"/>
      <c r="G31" s="95"/>
      <c r="H31" s="95"/>
      <c r="I31" s="95"/>
      <c r="J31" s="95"/>
      <c r="K31" s="96" t="str">
        <f t="shared" si="2"/>
        <v xml:space="preserve"> </v>
      </c>
      <c r="L31" s="97" t="str">
        <f t="shared" si="0"/>
        <v/>
      </c>
      <c r="M31" s="98" t="str">
        <f t="shared" si="1"/>
        <v/>
      </c>
    </row>
    <row r="32" spans="1:13" ht="19.5" customHeight="1" x14ac:dyDescent="0.2">
      <c r="A32" s="12">
        <v>27</v>
      </c>
      <c r="B32" s="7" t="s">
        <v>282</v>
      </c>
      <c r="C32" s="95"/>
      <c r="D32" s="95"/>
      <c r="E32" s="95"/>
      <c r="F32" s="95"/>
      <c r="G32" s="95"/>
      <c r="H32" s="95"/>
      <c r="I32" s="95"/>
      <c r="J32" s="95"/>
      <c r="K32" s="96" t="str">
        <f t="shared" si="2"/>
        <v xml:space="preserve"> </v>
      </c>
      <c r="L32" s="97" t="str">
        <f t="shared" si="0"/>
        <v/>
      </c>
      <c r="M32" s="98" t="str">
        <f t="shared" si="1"/>
        <v/>
      </c>
    </row>
    <row r="33" spans="1:13" ht="19.5" customHeight="1" x14ac:dyDescent="0.2">
      <c r="A33" s="12">
        <v>28</v>
      </c>
      <c r="B33" s="7" t="s">
        <v>283</v>
      </c>
      <c r="C33" s="95"/>
      <c r="D33" s="95"/>
      <c r="E33" s="95"/>
      <c r="F33" s="95"/>
      <c r="G33" s="95"/>
      <c r="H33" s="95"/>
      <c r="I33" s="95"/>
      <c r="J33" s="95"/>
      <c r="K33" s="96" t="str">
        <f t="shared" si="2"/>
        <v xml:space="preserve"> </v>
      </c>
      <c r="L33" s="97" t="str">
        <f t="shared" si="0"/>
        <v/>
      </c>
      <c r="M33" s="98" t="str">
        <f t="shared" si="1"/>
        <v/>
      </c>
    </row>
    <row r="34" spans="1:13" ht="19.5" customHeight="1" x14ac:dyDescent="0.2">
      <c r="A34" s="12">
        <v>29</v>
      </c>
      <c r="B34" s="7" t="s">
        <v>284</v>
      </c>
      <c r="C34" s="95"/>
      <c r="D34" s="95"/>
      <c r="E34" s="95"/>
      <c r="F34" s="95"/>
      <c r="G34" s="95"/>
      <c r="H34" s="95"/>
      <c r="I34" s="95"/>
      <c r="J34" s="95"/>
      <c r="K34" s="96" t="str">
        <f t="shared" si="2"/>
        <v xml:space="preserve"> </v>
      </c>
      <c r="L34" s="97" t="str">
        <f t="shared" si="0"/>
        <v/>
      </c>
      <c r="M34" s="98" t="str">
        <f t="shared" si="1"/>
        <v/>
      </c>
    </row>
    <row r="35" spans="1:13" ht="19.5" customHeight="1" x14ac:dyDescent="0.2">
      <c r="A35" s="12">
        <v>30</v>
      </c>
      <c r="B35" s="7" t="s">
        <v>285</v>
      </c>
      <c r="C35" s="95"/>
      <c r="D35" s="95"/>
      <c r="E35" s="95"/>
      <c r="F35" s="95"/>
      <c r="G35" s="95"/>
      <c r="H35" s="95"/>
      <c r="I35" s="95"/>
      <c r="J35" s="95"/>
      <c r="K35" s="96" t="str">
        <f t="shared" si="2"/>
        <v xml:space="preserve"> </v>
      </c>
      <c r="L35" s="97" t="str">
        <f t="shared" si="0"/>
        <v/>
      </c>
      <c r="M35" s="98" t="str">
        <f t="shared" si="1"/>
        <v/>
      </c>
    </row>
    <row r="36" spans="1:13" ht="19.5" customHeight="1" x14ac:dyDescent="0.2">
      <c r="A36" s="12">
        <v>31</v>
      </c>
      <c r="B36" s="7" t="s">
        <v>286</v>
      </c>
      <c r="C36" s="95"/>
      <c r="D36" s="95"/>
      <c r="E36" s="95"/>
      <c r="F36" s="95"/>
      <c r="G36" s="95"/>
      <c r="H36" s="95"/>
      <c r="I36" s="95"/>
      <c r="J36" s="95"/>
      <c r="K36" s="96" t="str">
        <f t="shared" si="2"/>
        <v xml:space="preserve"> </v>
      </c>
      <c r="L36" s="97" t="str">
        <f t="shared" si="0"/>
        <v/>
      </c>
      <c r="M36" s="98" t="str">
        <f t="shared" si="1"/>
        <v/>
      </c>
    </row>
    <row r="37" spans="1:13" ht="19.5" customHeight="1" x14ac:dyDescent="0.2">
      <c r="A37" s="12">
        <v>32</v>
      </c>
      <c r="B37" s="7" t="s">
        <v>287</v>
      </c>
      <c r="C37" s="95"/>
      <c r="D37" s="95"/>
      <c r="E37" s="95"/>
      <c r="F37" s="95"/>
      <c r="G37" s="95"/>
      <c r="H37" s="95"/>
      <c r="I37" s="95"/>
      <c r="J37" s="95"/>
      <c r="K37" s="96" t="str">
        <f t="shared" si="2"/>
        <v xml:space="preserve"> </v>
      </c>
      <c r="L37" s="97" t="str">
        <f t="shared" si="0"/>
        <v/>
      </c>
      <c r="M37" s="98" t="str">
        <f t="shared" si="1"/>
        <v/>
      </c>
    </row>
    <row r="38" spans="1:13" ht="19.5" customHeight="1" x14ac:dyDescent="0.2">
      <c r="A38" s="12">
        <v>33</v>
      </c>
      <c r="B38" s="7" t="s">
        <v>288</v>
      </c>
      <c r="C38" s="95"/>
      <c r="D38" s="95"/>
      <c r="E38" s="95"/>
      <c r="F38" s="95"/>
      <c r="G38" s="95"/>
      <c r="H38" s="95"/>
      <c r="I38" s="95"/>
      <c r="J38" s="95"/>
      <c r="K38" s="96" t="str">
        <f t="shared" si="2"/>
        <v xml:space="preserve"> </v>
      </c>
      <c r="L38" s="97" t="str">
        <f t="shared" si="0"/>
        <v/>
      </c>
      <c r="M38" s="98" t="str">
        <f t="shared" si="1"/>
        <v/>
      </c>
    </row>
    <row r="39" spans="1:13" ht="19.5" customHeight="1" x14ac:dyDescent="0.2">
      <c r="A39" s="12">
        <v>34</v>
      </c>
      <c r="B39" s="7" t="s">
        <v>289</v>
      </c>
      <c r="C39" s="95"/>
      <c r="D39" s="95"/>
      <c r="E39" s="95"/>
      <c r="F39" s="95"/>
      <c r="G39" s="95"/>
      <c r="H39" s="95"/>
      <c r="I39" s="95"/>
      <c r="J39" s="95"/>
      <c r="K39" s="96" t="str">
        <f t="shared" si="2"/>
        <v xml:space="preserve"> </v>
      </c>
      <c r="L39" s="97" t="str">
        <f t="shared" si="0"/>
        <v/>
      </c>
      <c r="M39" s="98" t="str">
        <f t="shared" si="1"/>
        <v/>
      </c>
    </row>
    <row r="40" spans="1:13" ht="19.5" customHeight="1" x14ac:dyDescent="0.2">
      <c r="A40" s="12">
        <v>35</v>
      </c>
      <c r="B40" s="7" t="s">
        <v>290</v>
      </c>
      <c r="C40" s="95"/>
      <c r="D40" s="95"/>
      <c r="E40" s="95"/>
      <c r="F40" s="95"/>
      <c r="G40" s="95"/>
      <c r="H40" s="95"/>
      <c r="I40" s="95"/>
      <c r="J40" s="95"/>
      <c r="K40" s="96" t="str">
        <f t="shared" si="2"/>
        <v xml:space="preserve"> </v>
      </c>
      <c r="L40" s="97" t="str">
        <f t="shared" si="0"/>
        <v/>
      </c>
      <c r="M40" s="98" t="str">
        <f t="shared" si="1"/>
        <v/>
      </c>
    </row>
    <row r="41" spans="1:13" ht="19.5" customHeight="1" x14ac:dyDescent="0.2">
      <c r="A41" s="12">
        <v>36</v>
      </c>
      <c r="B41" s="7" t="s">
        <v>291</v>
      </c>
      <c r="C41" s="95"/>
      <c r="D41" s="95"/>
      <c r="E41" s="95"/>
      <c r="F41" s="95"/>
      <c r="G41" s="95"/>
      <c r="H41" s="95"/>
      <c r="I41" s="95"/>
      <c r="J41" s="95"/>
      <c r="K41" s="96" t="str">
        <f t="shared" si="2"/>
        <v xml:space="preserve"> </v>
      </c>
      <c r="L41" s="97" t="str">
        <f t="shared" si="0"/>
        <v/>
      </c>
      <c r="M41" s="98" t="str">
        <f t="shared" si="1"/>
        <v/>
      </c>
    </row>
    <row r="42" spans="1:13" ht="19.5" customHeight="1" x14ac:dyDescent="0.2">
      <c r="A42" s="12">
        <v>37</v>
      </c>
      <c r="B42" s="7" t="s">
        <v>292</v>
      </c>
      <c r="C42" s="95"/>
      <c r="D42" s="95"/>
      <c r="E42" s="95"/>
      <c r="F42" s="95"/>
      <c r="G42" s="95"/>
      <c r="H42" s="95"/>
      <c r="I42" s="95"/>
      <c r="J42" s="95"/>
      <c r="K42" s="96" t="str">
        <f t="shared" si="2"/>
        <v xml:space="preserve"> </v>
      </c>
      <c r="L42" s="97" t="str">
        <f t="shared" si="0"/>
        <v/>
      </c>
      <c r="M42" s="98" t="str">
        <f t="shared" si="1"/>
        <v/>
      </c>
    </row>
    <row r="43" spans="1:13" ht="19.5" customHeight="1" x14ac:dyDescent="0.2">
      <c r="A43" s="12">
        <v>38</v>
      </c>
      <c r="B43" s="7" t="s">
        <v>293</v>
      </c>
      <c r="C43" s="95"/>
      <c r="D43" s="95"/>
      <c r="E43" s="95"/>
      <c r="F43" s="95"/>
      <c r="G43" s="95"/>
      <c r="H43" s="95"/>
      <c r="I43" s="95"/>
      <c r="J43" s="95"/>
      <c r="K43" s="96" t="str">
        <f t="shared" si="2"/>
        <v xml:space="preserve"> </v>
      </c>
      <c r="L43" s="97" t="str">
        <f t="shared" si="0"/>
        <v/>
      </c>
      <c r="M43" s="98" t="str">
        <f t="shared" si="1"/>
        <v/>
      </c>
    </row>
    <row r="44" spans="1:13" ht="19.5" customHeight="1" x14ac:dyDescent="0.2">
      <c r="A44" s="12">
        <v>39</v>
      </c>
      <c r="B44" s="7" t="s">
        <v>294</v>
      </c>
      <c r="C44" s="95"/>
      <c r="D44" s="95"/>
      <c r="E44" s="95"/>
      <c r="F44" s="95"/>
      <c r="G44" s="95"/>
      <c r="H44" s="95"/>
      <c r="I44" s="95"/>
      <c r="J44" s="95"/>
      <c r="K44" s="96" t="str">
        <f t="shared" si="2"/>
        <v xml:space="preserve"> </v>
      </c>
      <c r="L44" s="97" t="str">
        <f t="shared" si="0"/>
        <v/>
      </c>
      <c r="M44" s="98" t="str">
        <f t="shared" si="1"/>
        <v/>
      </c>
    </row>
    <row r="45" spans="1:13" ht="19.5" customHeight="1" x14ac:dyDescent="0.2">
      <c r="A45" s="12">
        <v>40</v>
      </c>
      <c r="B45" s="7" t="s">
        <v>295</v>
      </c>
      <c r="C45" s="95"/>
      <c r="D45" s="95"/>
      <c r="E45" s="95"/>
      <c r="F45" s="95"/>
      <c r="G45" s="95"/>
      <c r="H45" s="95"/>
      <c r="I45" s="95"/>
      <c r="J45" s="95"/>
      <c r="K45" s="96" t="str">
        <f t="shared" si="2"/>
        <v xml:space="preserve"> </v>
      </c>
      <c r="L45" s="97" t="str">
        <f t="shared" si="0"/>
        <v/>
      </c>
      <c r="M45" s="98" t="str">
        <f t="shared" si="1"/>
        <v/>
      </c>
    </row>
    <row r="46" spans="1:13" ht="19.5" customHeight="1" x14ac:dyDescent="0.2">
      <c r="A46" s="13">
        <v>41</v>
      </c>
      <c r="B46" s="7" t="s">
        <v>296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13">
        <v>42</v>
      </c>
      <c r="B47" s="7" t="s">
        <v>297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</row>
    <row r="48" spans="1:13" ht="19.5" customHeight="1" x14ac:dyDescent="0.2">
      <c r="A48" s="13">
        <v>43</v>
      </c>
      <c r="B48" s="7" t="s">
        <v>298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9.5" customHeight="1" x14ac:dyDescent="0.2">
      <c r="A49" s="13">
        <v>44</v>
      </c>
      <c r="B49" s="7" t="s">
        <v>299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</row>
    <row r="50" spans="1:13" ht="19.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</row>
    <row r="51" spans="1:13" ht="19.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15"/>
    </row>
    <row r="52" spans="1:13" ht="19.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15"/>
    </row>
    <row r="53" spans="1:13" ht="19.5" customHeight="1" x14ac:dyDescent="0.2">
      <c r="A53" s="111" t="s">
        <v>38</v>
      </c>
      <c r="B53" s="111"/>
      <c r="C53" s="104"/>
      <c r="D53" s="104"/>
      <c r="E53" s="111" t="s">
        <v>38</v>
      </c>
      <c r="F53" s="111"/>
      <c r="G53" s="111"/>
      <c r="H53" s="111"/>
      <c r="I53" s="111"/>
      <c r="J53" s="111"/>
      <c r="K53" s="111"/>
      <c r="L53" s="73"/>
      <c r="M53" s="73"/>
    </row>
    <row r="54" spans="1:13" ht="19.5" customHeight="1" x14ac:dyDescent="0.2">
      <c r="A54" s="117" t="s">
        <v>300</v>
      </c>
      <c r="B54" s="117"/>
      <c r="C54" s="16"/>
      <c r="D54" s="16"/>
      <c r="E54" s="110" t="s">
        <v>301</v>
      </c>
      <c r="F54" s="110"/>
      <c r="G54" s="110"/>
      <c r="H54" s="110"/>
      <c r="I54" s="110"/>
      <c r="J54" s="110"/>
      <c r="K54" s="110"/>
      <c r="L54" s="74"/>
      <c r="M54" s="74"/>
    </row>
    <row r="55" spans="1:13" ht="19.5" customHeight="1" x14ac:dyDescent="0.2">
      <c r="A55" s="110"/>
      <c r="B55" s="110"/>
      <c r="C55" s="74"/>
      <c r="D55" s="110"/>
      <c r="E55" s="110"/>
      <c r="F55" s="110"/>
      <c r="G55" s="110"/>
      <c r="H55" s="110"/>
      <c r="I55" s="110"/>
      <c r="J55" s="110"/>
      <c r="K55" s="74"/>
      <c r="L55" s="74"/>
      <c r="M55" s="74"/>
    </row>
    <row r="56" spans="1:13" ht="16.5" customHeight="1" x14ac:dyDescent="0.2">
      <c r="A56" s="16"/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8"/>
    </row>
    <row r="57" spans="1:13" ht="16.5" customHeight="1" x14ac:dyDescent="0.2">
      <c r="C57" s="3"/>
    </row>
  </sheetData>
  <mergeCells count="12">
    <mergeCell ref="A55:B55"/>
    <mergeCell ref="D55:J55"/>
    <mergeCell ref="E53:K53"/>
    <mergeCell ref="E54:K54"/>
    <mergeCell ref="A1:G1"/>
    <mergeCell ref="A2:M2"/>
    <mergeCell ref="A4:A5"/>
    <mergeCell ref="B4:B5"/>
    <mergeCell ref="C4:J4"/>
    <mergeCell ref="K4:M4"/>
    <mergeCell ref="A53:B53"/>
    <mergeCell ref="A54:B54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3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9" t="s">
        <v>21</v>
      </c>
      <c r="B1" s="119"/>
      <c r="C1" s="119"/>
      <c r="D1" s="119"/>
      <c r="E1" s="119"/>
      <c r="F1" s="119"/>
      <c r="G1" s="119"/>
      <c r="H1" s="119"/>
      <c r="I1" s="119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243</v>
      </c>
      <c r="C3" s="22"/>
      <c r="D3" s="23"/>
    </row>
    <row r="4" spans="1:9" s="16" customFormat="1" ht="15" customHeight="1" x14ac:dyDescent="0.2">
      <c r="B4" s="26" t="s">
        <v>244</v>
      </c>
      <c r="C4" s="22"/>
    </row>
    <row r="5" spans="1:9" s="16" customFormat="1" ht="15" customHeight="1" x14ac:dyDescent="0.2">
      <c r="A5" s="59">
        <v>1</v>
      </c>
      <c r="B5" s="16" t="s">
        <v>188</v>
      </c>
      <c r="C5" s="87"/>
    </row>
    <row r="6" spans="1:9" s="16" customFormat="1" ht="15" customHeight="1" x14ac:dyDescent="0.2">
      <c r="B6" s="16" t="s">
        <v>189</v>
      </c>
      <c r="C6" s="87"/>
    </row>
    <row r="7" spans="1:9" s="16" customFormat="1" ht="15" customHeight="1" x14ac:dyDescent="0.2">
      <c r="B7" s="16" t="s">
        <v>190</v>
      </c>
      <c r="C7" s="87"/>
    </row>
    <row r="8" spans="1:9" s="16" customFormat="1" ht="15" customHeight="1" x14ac:dyDescent="0.2">
      <c r="B8" s="16" t="s">
        <v>191</v>
      </c>
      <c r="C8" s="87"/>
    </row>
    <row r="9" spans="1:9" s="16" customFormat="1" ht="15" customHeight="1" x14ac:dyDescent="0.2">
      <c r="B9" s="16" t="s">
        <v>192</v>
      </c>
      <c r="C9" s="87"/>
    </row>
    <row r="10" spans="1:9" s="16" customFormat="1" ht="15" customHeight="1" x14ac:dyDescent="0.2">
      <c r="A10" s="59">
        <v>2</v>
      </c>
      <c r="B10" s="16" t="s">
        <v>193</v>
      </c>
      <c r="C10" s="87"/>
    </row>
    <row r="11" spans="1:9" s="16" customFormat="1" ht="15" customHeight="1" x14ac:dyDescent="0.2">
      <c r="B11" s="16" t="s">
        <v>194</v>
      </c>
      <c r="C11" s="87"/>
    </row>
    <row r="12" spans="1:9" s="16" customFormat="1" ht="15" customHeight="1" x14ac:dyDescent="0.2">
      <c r="B12" s="16" t="s">
        <v>195</v>
      </c>
      <c r="C12" s="87"/>
    </row>
    <row r="13" spans="1:9" s="16" customFormat="1" ht="15" customHeight="1" x14ac:dyDescent="0.2">
      <c r="B13" s="16" t="s">
        <v>196</v>
      </c>
      <c r="C13" s="87"/>
    </row>
    <row r="14" spans="1:9" s="16" customFormat="1" ht="15" customHeight="1" x14ac:dyDescent="0.2">
      <c r="B14" s="16" t="s">
        <v>197</v>
      </c>
      <c r="C14" s="87"/>
    </row>
    <row r="15" spans="1:9" s="16" customFormat="1" ht="15" customHeight="1" x14ac:dyDescent="0.2">
      <c r="A15" s="59">
        <v>3</v>
      </c>
      <c r="B15" s="16" t="s">
        <v>198</v>
      </c>
      <c r="C15" s="87"/>
    </row>
    <row r="16" spans="1:9" s="16" customFormat="1" ht="15" customHeight="1" x14ac:dyDescent="0.2">
      <c r="B16" s="16" t="s">
        <v>199</v>
      </c>
      <c r="C16" s="87"/>
    </row>
    <row r="17" spans="1:3" s="16" customFormat="1" ht="15" customHeight="1" x14ac:dyDescent="0.2">
      <c r="B17" s="16" t="s">
        <v>200</v>
      </c>
      <c r="C17" s="87"/>
    </row>
    <row r="18" spans="1:3" s="16" customFormat="1" ht="15" customHeight="1" x14ac:dyDescent="0.2">
      <c r="B18" s="16" t="s">
        <v>201</v>
      </c>
      <c r="C18" s="87"/>
    </row>
    <row r="19" spans="1:3" s="16" customFormat="1" ht="15" customHeight="1" x14ac:dyDescent="0.2">
      <c r="A19" s="59">
        <v>4</v>
      </c>
      <c r="B19" s="16" t="s">
        <v>202</v>
      </c>
      <c r="C19" s="87"/>
    </row>
    <row r="20" spans="1:3" s="16" customFormat="1" ht="15" customHeight="1" x14ac:dyDescent="0.2">
      <c r="B20" s="16" t="s">
        <v>203</v>
      </c>
      <c r="C20" s="87"/>
    </row>
    <row r="21" spans="1:3" s="16" customFormat="1" ht="15" customHeight="1" x14ac:dyDescent="0.2">
      <c r="B21" s="16" t="s">
        <v>204</v>
      </c>
      <c r="C21" s="87"/>
    </row>
    <row r="22" spans="1:3" s="16" customFormat="1" ht="15" customHeight="1" x14ac:dyDescent="0.2">
      <c r="B22" s="16" t="s">
        <v>205</v>
      </c>
      <c r="C22" s="87"/>
    </row>
    <row r="23" spans="1:3" s="16" customFormat="1" ht="15" customHeight="1" x14ac:dyDescent="0.2">
      <c r="A23" s="59">
        <v>5</v>
      </c>
      <c r="B23" s="16" t="s">
        <v>206</v>
      </c>
      <c r="C23" s="87"/>
    </row>
    <row r="24" spans="1:3" s="16" customFormat="1" ht="15" customHeight="1" x14ac:dyDescent="0.2">
      <c r="B24" s="16" t="s">
        <v>245</v>
      </c>
      <c r="C24" s="87"/>
    </row>
    <row r="25" spans="1:3" s="16" customFormat="1" ht="15" customHeight="1" x14ac:dyDescent="0.2">
      <c r="A25" s="59">
        <v>6</v>
      </c>
      <c r="B25" s="16" t="s">
        <v>207</v>
      </c>
      <c r="C25" s="87"/>
    </row>
    <row r="26" spans="1:3" s="16" customFormat="1" ht="15" customHeight="1" x14ac:dyDescent="0.2">
      <c r="B26" s="16" t="s">
        <v>208</v>
      </c>
      <c r="C26" s="87"/>
    </row>
    <row r="27" spans="1:3" s="7" customFormat="1" ht="15" customHeight="1" x14ac:dyDescent="0.2">
      <c r="B27" s="7" t="s">
        <v>209</v>
      </c>
    </row>
    <row r="28" spans="1:3" s="7" customFormat="1" ht="15" customHeight="1" x14ac:dyDescent="0.2">
      <c r="B28" s="24" t="s">
        <v>210</v>
      </c>
    </row>
    <row r="29" spans="1:3" s="7" customFormat="1" ht="15" customHeight="1" x14ac:dyDescent="0.2">
      <c r="A29" s="60">
        <v>1</v>
      </c>
      <c r="B29" s="7" t="s">
        <v>211</v>
      </c>
    </row>
    <row r="30" spans="1:3" s="7" customFormat="1" ht="15" customHeight="1" x14ac:dyDescent="0.2">
      <c r="B30" s="7" t="s">
        <v>212</v>
      </c>
    </row>
    <row r="31" spans="1:3" s="7" customFormat="1" ht="15" customHeight="1" x14ac:dyDescent="0.2">
      <c r="A31" s="60">
        <v>2</v>
      </c>
      <c r="B31" s="7" t="s">
        <v>213</v>
      </c>
    </row>
    <row r="32" spans="1:3" s="7" customFormat="1" ht="15" customHeight="1" x14ac:dyDescent="0.2">
      <c r="B32" s="7" t="s">
        <v>214</v>
      </c>
    </row>
    <row r="33" spans="1:7" s="7" customFormat="1" ht="15" customHeight="1" x14ac:dyDescent="0.2">
      <c r="B33" s="7" t="s">
        <v>215</v>
      </c>
    </row>
    <row r="34" spans="1:7" s="7" customFormat="1" ht="15" customHeight="1" x14ac:dyDescent="0.2">
      <c r="B34" s="7" t="s">
        <v>216</v>
      </c>
    </row>
    <row r="35" spans="1:7" s="7" customFormat="1" ht="15" customHeight="1" x14ac:dyDescent="0.2">
      <c r="A35" s="60">
        <v>3</v>
      </c>
      <c r="B35" s="7" t="s">
        <v>217</v>
      </c>
    </row>
    <row r="36" spans="1:7" s="7" customFormat="1" ht="15" customHeight="1" x14ac:dyDescent="0.2">
      <c r="B36" s="7" t="s">
        <v>218</v>
      </c>
    </row>
    <row r="37" spans="1:7" s="7" customFormat="1" ht="15" customHeight="1" x14ac:dyDescent="0.2">
      <c r="B37" s="7" t="s">
        <v>219</v>
      </c>
    </row>
    <row r="38" spans="1:7" s="7" customFormat="1" ht="15" customHeight="1" x14ac:dyDescent="0.2">
      <c r="A38" s="60">
        <v>4</v>
      </c>
      <c r="B38" s="7" t="s">
        <v>220</v>
      </c>
    </row>
    <row r="39" spans="1:7" s="7" customFormat="1" ht="15" customHeight="1" x14ac:dyDescent="0.2">
      <c r="B39" s="7" t="s">
        <v>221</v>
      </c>
    </row>
    <row r="40" spans="1:7" s="7" customFormat="1" ht="15" customHeight="1" x14ac:dyDescent="0.2">
      <c r="B40" s="7" t="s">
        <v>222</v>
      </c>
    </row>
    <row r="41" spans="1:7" s="7" customFormat="1" ht="15" customHeight="1" x14ac:dyDescent="0.2">
      <c r="B41" s="7" t="s">
        <v>223</v>
      </c>
    </row>
    <row r="42" spans="1:7" s="7" customFormat="1" ht="15" customHeight="1" x14ac:dyDescent="0.2">
      <c r="B42" s="7" t="s">
        <v>224</v>
      </c>
    </row>
    <row r="43" spans="1:7" s="7" customFormat="1" ht="15" customHeight="1" x14ac:dyDescent="0.2">
      <c r="B43" s="7" t="s">
        <v>225</v>
      </c>
    </row>
    <row r="44" spans="1:7" s="7" customFormat="1" ht="15" customHeight="1" x14ac:dyDescent="0.2">
      <c r="B44" s="24" t="s">
        <v>22</v>
      </c>
      <c r="D44" s="24" t="s">
        <v>20</v>
      </c>
    </row>
    <row r="45" spans="1:7" s="7" customFormat="1" ht="15" customHeight="1" x14ac:dyDescent="0.2">
      <c r="B45" s="7" t="s">
        <v>39</v>
      </c>
      <c r="D45" s="118" t="s">
        <v>43</v>
      </c>
      <c r="E45" s="118"/>
      <c r="F45" s="6" t="s">
        <v>47</v>
      </c>
      <c r="G45" s="6"/>
    </row>
    <row r="46" spans="1:7" s="7" customFormat="1" ht="15" customHeight="1" x14ac:dyDescent="0.2">
      <c r="B46" s="7" t="s">
        <v>40</v>
      </c>
      <c r="D46" s="120" t="s">
        <v>44</v>
      </c>
      <c r="E46" s="120"/>
      <c r="F46" s="6" t="s">
        <v>25</v>
      </c>
      <c r="G46" s="6"/>
    </row>
    <row r="47" spans="1:7" s="7" customFormat="1" ht="15" customHeight="1" x14ac:dyDescent="0.2">
      <c r="B47" s="7" t="s">
        <v>23</v>
      </c>
      <c r="D47" s="118" t="s">
        <v>29</v>
      </c>
      <c r="E47" s="118"/>
      <c r="F47" s="6" t="s">
        <v>27</v>
      </c>
      <c r="G47" s="6"/>
    </row>
    <row r="48" spans="1:7" s="7" customFormat="1" ht="15" customHeight="1" x14ac:dyDescent="0.2">
      <c r="B48" s="7" t="s">
        <v>41</v>
      </c>
      <c r="D48" s="6" t="s">
        <v>45</v>
      </c>
      <c r="E48" s="6"/>
      <c r="F48" s="6" t="s">
        <v>26</v>
      </c>
      <c r="G48" s="6"/>
    </row>
    <row r="49" spans="2:9" s="7" customFormat="1" ht="15" customHeight="1" x14ac:dyDescent="0.2">
      <c r="B49" s="7" t="s">
        <v>42</v>
      </c>
      <c r="D49" s="6" t="s">
        <v>46</v>
      </c>
      <c r="E49" s="6"/>
      <c r="F49" s="6" t="s">
        <v>28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5"/>
  <sheetViews>
    <sheetView workbookViewId="0">
      <selection activeCell="S13" sqref="S13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9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9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6" t="str">
        <f>รายชื่อนักเรียน!$M$1</f>
        <v>1</v>
      </c>
      <c r="D3" s="70"/>
      <c r="E3" s="65" t="s">
        <v>227</v>
      </c>
      <c r="F3" s="65"/>
      <c r="G3" s="72">
        <v>2566</v>
      </c>
      <c r="H3" s="65"/>
      <c r="I3" s="65"/>
      <c r="J3" s="65"/>
      <c r="K3" s="65"/>
      <c r="L3" s="65"/>
      <c r="M3" s="65"/>
    </row>
    <row r="4" spans="1:19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62</v>
      </c>
      <c r="B5" s="29"/>
      <c r="C5" s="29"/>
      <c r="D5" s="29"/>
      <c r="E5" s="29"/>
      <c r="F5" s="29"/>
      <c r="G5" s="29"/>
      <c r="H5" s="29" t="s">
        <v>63</v>
      </c>
      <c r="I5" s="29"/>
      <c r="J5" s="29"/>
    </row>
    <row r="6" spans="1:19" s="25" customFormat="1" ht="19.5" customHeight="1" x14ac:dyDescent="0.5">
      <c r="A6" s="29" t="s">
        <v>53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9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9" ht="15.75" customHeight="1" x14ac:dyDescent="0.45">
      <c r="A9" s="126"/>
      <c r="B9" s="126"/>
      <c r="C9" s="124">
        <v>243454</v>
      </c>
      <c r="D9" s="125"/>
      <c r="E9" s="125">
        <v>243526</v>
      </c>
      <c r="F9" s="125"/>
      <c r="G9" s="125">
        <v>243615</v>
      </c>
      <c r="H9" s="125"/>
      <c r="I9" s="125">
        <v>243692</v>
      </c>
      <c r="J9" s="125"/>
      <c r="K9" s="132"/>
      <c r="L9" s="133"/>
      <c r="M9" s="135"/>
      <c r="S9" s="69"/>
    </row>
    <row r="10" spans="1:19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9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9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3"/>
      <c r="D13" s="36">
        <f t="shared" ref="D13:D55" si="0">(C13*100)/$C$11</f>
        <v>0</v>
      </c>
      <c r="E13" s="33"/>
      <c r="F13" s="36">
        <f t="shared" ref="F13:F55" si="1">(E13*100)/$E$11</f>
        <v>0</v>
      </c>
      <c r="G13" s="33"/>
      <c r="H13" s="36">
        <f t="shared" ref="H13:H55" si="2">(G13*100)/$G$11</f>
        <v>0</v>
      </c>
      <c r="I13" s="33"/>
      <c r="J13" s="36">
        <f t="shared" ref="J13:J55" si="3">(I13*100)/$I$11</f>
        <v>0</v>
      </c>
      <c r="K13" s="37">
        <f t="shared" ref="K13:K55" si="4">C13+E13+G13+I13</f>
        <v>0</v>
      </c>
      <c r="L13" s="36">
        <f t="shared" ref="L13:L56" si="5">(K13*100)/$K$11</f>
        <v>0</v>
      </c>
      <c r="M13" s="33" t="str">
        <f t="shared" ref="M13:M55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6.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si="0"/>
        <v>0</v>
      </c>
      <c r="E52" s="108"/>
      <c r="F52" s="36">
        <f t="shared" si="1"/>
        <v>0</v>
      </c>
      <c r="G52" s="108"/>
      <c r="H52" s="36">
        <f t="shared" si="2"/>
        <v>0</v>
      </c>
      <c r="I52" s="108"/>
      <c r="J52" s="36">
        <f t="shared" si="3"/>
        <v>0</v>
      </c>
      <c r="K52" s="37">
        <f t="shared" si="4"/>
        <v>0</v>
      </c>
      <c r="L52" s="36">
        <f t="shared" si="5"/>
        <v>0</v>
      </c>
      <c r="M52" s="108" t="str">
        <f t="shared" si="6"/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0"/>
        <v>0</v>
      </c>
      <c r="E53" s="108"/>
      <c r="F53" s="36">
        <f t="shared" si="1"/>
        <v>0</v>
      </c>
      <c r="G53" s="108"/>
      <c r="H53" s="36">
        <f t="shared" si="2"/>
        <v>0</v>
      </c>
      <c r="I53" s="108"/>
      <c r="J53" s="36">
        <f t="shared" si="3"/>
        <v>0</v>
      </c>
      <c r="K53" s="37">
        <f t="shared" si="4"/>
        <v>0</v>
      </c>
      <c r="L53" s="36">
        <f t="shared" si="5"/>
        <v>0</v>
      </c>
      <c r="M53" s="108" t="str">
        <f t="shared" si="6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0"/>
        <v>0</v>
      </c>
      <c r="E54" s="108"/>
      <c r="F54" s="36">
        <f t="shared" si="1"/>
        <v>0</v>
      </c>
      <c r="G54" s="108"/>
      <c r="H54" s="36">
        <f t="shared" si="2"/>
        <v>0</v>
      </c>
      <c r="I54" s="108"/>
      <c r="J54" s="36">
        <f t="shared" si="3"/>
        <v>0</v>
      </c>
      <c r="K54" s="37">
        <f t="shared" si="4"/>
        <v>0</v>
      </c>
      <c r="L54" s="36">
        <f t="shared" si="5"/>
        <v>0</v>
      </c>
      <c r="M54" s="108" t="str">
        <f t="shared" si="6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0"/>
        <v>0</v>
      </c>
      <c r="E55" s="108"/>
      <c r="F55" s="36">
        <f t="shared" si="1"/>
        <v>0</v>
      </c>
      <c r="G55" s="108"/>
      <c r="H55" s="36">
        <f t="shared" si="2"/>
        <v>0</v>
      </c>
      <c r="I55" s="108"/>
      <c r="J55" s="36">
        <f t="shared" si="3"/>
        <v>0</v>
      </c>
      <c r="K55" s="37">
        <f t="shared" si="4"/>
        <v>0</v>
      </c>
      <c r="L55" s="36">
        <f t="shared" si="5"/>
        <v>0</v>
      </c>
      <c r="M55" s="108" t="str">
        <f t="shared" si="6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33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 t="str">
        <f>รายชื่อนักเรียน!$A$53</f>
        <v>ลงชื่อ..........................................ผู้ประเมิน</v>
      </c>
      <c r="C58" s="39"/>
      <c r="D58" s="39"/>
      <c r="E58" s="39"/>
      <c r="F58" s="39"/>
      <c r="G58" s="39"/>
      <c r="H58" s="137" t="str">
        <f>รายชื่อนักเรียน!E53</f>
        <v>ลงชื่อ..........................................ผู้ประเมิน</v>
      </c>
      <c r="I58" s="137"/>
      <c r="J58" s="137"/>
      <c r="K58" s="137"/>
      <c r="L58" s="137"/>
      <c r="M58" s="39"/>
    </row>
    <row r="59" spans="1:13" ht="15.75" customHeight="1" x14ac:dyDescent="0.45">
      <c r="A59" s="39"/>
      <c r="B59" s="137" t="str">
        <f>รายชื่อนักเรียน!$A$54</f>
        <v>(นางสาวนารีกร พุทธิเภษัช)</v>
      </c>
      <c r="C59" s="137"/>
      <c r="D59" s="137"/>
      <c r="E59" s="39"/>
      <c r="F59" s="39"/>
      <c r="G59" s="39"/>
      <c r="H59" s="137" t="str">
        <f>รายชื่อนักเรียน!E54</f>
        <v>(นางสาววิจิตรา วงค์แก้ว)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/>
      <c r="C60" s="137"/>
      <c r="D60" s="137"/>
      <c r="E60" s="39"/>
      <c r="F60" s="39"/>
      <c r="G60" s="39"/>
      <c r="H60" s="137"/>
      <c r="I60" s="137"/>
      <c r="J60" s="137"/>
      <c r="K60" s="137"/>
      <c r="L60" s="39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8">
    <mergeCell ref="H58:L58"/>
    <mergeCell ref="H59:L59"/>
    <mergeCell ref="H60:K60"/>
    <mergeCell ref="H61:L61"/>
    <mergeCell ref="B59:D59"/>
    <mergeCell ref="B60:D60"/>
    <mergeCell ref="B61:D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tabSelected="1" workbookViewId="0">
      <selection activeCell="R53" sqref="R53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3" s="25" customFormat="1" ht="19.5" customHeight="1" x14ac:dyDescent="0.5">
      <c r="A6" s="29" t="s">
        <v>66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อ่าน!C9</f>
        <v>243454</v>
      </c>
      <c r="D9" s="125"/>
      <c r="E9" s="125">
        <f>อ่าน!E9</f>
        <v>243526</v>
      </c>
      <c r="F9" s="125"/>
      <c r="G9" s="125">
        <f>อ่าน!G9</f>
        <v>243615</v>
      </c>
      <c r="H9" s="125"/>
      <c r="I9" s="125">
        <f>อ่าน!I9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20</v>
      </c>
      <c r="D11" s="126"/>
      <c r="E11" s="33">
        <v>20</v>
      </c>
      <c r="F11" s="126"/>
      <c r="G11" s="33">
        <v>20</v>
      </c>
      <c r="H11" s="126"/>
      <c r="I11" s="33">
        <v>20</v>
      </c>
      <c r="J11" s="126"/>
      <c r="K11" s="33">
        <v>80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5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 t="str">
        <f>อ่าน!B58</f>
        <v>ลงชื่อ..........................................ผู้ประเมิน</v>
      </c>
      <c r="C59" s="39"/>
      <c r="D59" s="39"/>
      <c r="E59" s="39"/>
      <c r="F59" s="137" t="str">
        <f>รายชื่อนักเรียน!E53</f>
        <v>ลงชื่อ..........................................ผู้ประเมิน</v>
      </c>
      <c r="G59" s="137"/>
      <c r="H59" s="137"/>
      <c r="I59" s="137"/>
      <c r="J59" s="137"/>
      <c r="K59" s="39"/>
      <c r="L59" s="39"/>
      <c r="M59" s="39"/>
    </row>
    <row r="60" spans="1:13" ht="15.75" customHeight="1" x14ac:dyDescent="0.45">
      <c r="A60" s="39"/>
      <c r="B60" s="39" t="str">
        <f>อ่าน!B59</f>
        <v>(นางสาวนารีกร พุทธิเภษัช)</v>
      </c>
      <c r="C60" s="39"/>
      <c r="D60" s="39"/>
      <c r="E60" s="39"/>
      <c r="F60" s="137" t="str">
        <f>รายชื่อนักเรียน!E54</f>
        <v>(นางสาววิจิตรา วงค์แก้ว)</v>
      </c>
      <c r="G60" s="137"/>
      <c r="H60" s="137"/>
      <c r="I60" s="137"/>
      <c r="J60" s="137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</sheetData>
  <mergeCells count="23">
    <mergeCell ref="F59:J59"/>
    <mergeCell ref="F60:J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37" workbookViewId="0">
      <selection activeCell="P55" sqref="P55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อ่าน!C9</f>
        <v>243454</v>
      </c>
      <c r="D9" s="125"/>
      <c r="E9" s="125">
        <f>อ่าน!E9</f>
        <v>243526</v>
      </c>
      <c r="F9" s="125"/>
      <c r="G9" s="125">
        <f>อ่าน!G9</f>
        <v>243615</v>
      </c>
      <c r="H9" s="125"/>
      <c r="I9" s="125">
        <f>อ่าน!I9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20</v>
      </c>
      <c r="D11" s="126"/>
      <c r="E11" s="33">
        <v>20</v>
      </c>
      <c r="F11" s="126"/>
      <c r="G11" s="33">
        <v>20</v>
      </c>
      <c r="H11" s="126"/>
      <c r="I11" s="33">
        <v>20</v>
      </c>
      <c r="J11" s="126"/>
      <c r="K11" s="33">
        <v>80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5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อ่าน!B58</f>
        <v>ลงชื่อ..........................................ผู้ประเมิน</v>
      </c>
      <c r="C59" s="137"/>
      <c r="D59" s="137"/>
      <c r="E59" s="39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39" t="str">
        <f>อ่าน!B59</f>
        <v>(นางสาวนารีกร พุทธิเภษัช)</v>
      </c>
      <c r="C60" s="39"/>
      <c r="D60" s="39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6">
    <mergeCell ref="B59:D59"/>
    <mergeCell ref="B61:D61"/>
    <mergeCell ref="H59:L59"/>
    <mergeCell ref="H61:L61"/>
    <mergeCell ref="H60:L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34" workbookViewId="0">
      <selection activeCell="P55" sqref="P55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70</v>
      </c>
      <c r="I5" s="29"/>
      <c r="J5" s="29"/>
    </row>
    <row r="6" spans="1:13" s="25" customFormat="1" ht="19.5" customHeight="1" x14ac:dyDescent="0.5">
      <c r="A6" s="29" t="s">
        <v>69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อ่าน!C9</f>
        <v>243454</v>
      </c>
      <c r="D9" s="125"/>
      <c r="E9" s="125">
        <f>อ่าน!E9</f>
        <v>243526</v>
      </c>
      <c r="F9" s="125"/>
      <c r="G9" s="125">
        <f>อ่าน!G9</f>
        <v>243615</v>
      </c>
      <c r="H9" s="125"/>
      <c r="I9" s="125">
        <f>อ่าน!I9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20</v>
      </c>
      <c r="D11" s="126"/>
      <c r="E11" s="33">
        <v>20</v>
      </c>
      <c r="F11" s="126"/>
      <c r="G11" s="33">
        <v>20</v>
      </c>
      <c r="H11" s="126"/>
      <c r="I11" s="33">
        <v>20</v>
      </c>
      <c r="J11" s="126"/>
      <c r="K11" s="33">
        <v>80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5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อ่าน!B58</f>
        <v>ลงชื่อ..........................................ผู้ประเมิน</v>
      </c>
      <c r="C59" s="137"/>
      <c r="D59" s="137"/>
      <c r="E59" s="39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อ่าน!B59</f>
        <v>(นางสาวนารีกร พุทธิเภษัช)</v>
      </c>
      <c r="C60" s="137"/>
      <c r="D60" s="39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D59"/>
    <mergeCell ref="B60:C60"/>
    <mergeCell ref="B61:D61"/>
    <mergeCell ref="H59:L59"/>
    <mergeCell ref="H61:L61"/>
    <mergeCell ref="H60:L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5"/>
  <sheetViews>
    <sheetView topLeftCell="A46" workbookViewId="0">
      <selection activeCell="P61" sqref="P6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 t="s">
        <v>71</v>
      </c>
      <c r="O1" s="127"/>
      <c r="P1" s="127"/>
      <c r="Q1" s="127"/>
      <c r="R1" s="127"/>
      <c r="S1" s="127"/>
      <c r="T1" s="127"/>
      <c r="U1" s="127"/>
    </row>
    <row r="2" spans="1:26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 t="s">
        <v>49</v>
      </c>
      <c r="O2" s="127"/>
      <c r="P2" s="127"/>
      <c r="Q2" s="127"/>
      <c r="R2" s="127"/>
      <c r="S2" s="127"/>
      <c r="T2" s="127"/>
      <c r="U2" s="127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1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64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72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26" ht="15.75" customHeight="1" x14ac:dyDescent="0.5">
      <c r="A8" s="126"/>
      <c r="B8" s="126"/>
      <c r="C8" s="128" t="s">
        <v>15</v>
      </c>
      <c r="D8" s="143"/>
      <c r="E8" s="128" t="s">
        <v>17</v>
      </c>
      <c r="F8" s="143"/>
      <c r="G8" s="128" t="s">
        <v>73</v>
      </c>
      <c r="H8" s="143"/>
      <c r="I8" s="128" t="s">
        <v>74</v>
      </c>
      <c r="J8" s="143"/>
      <c r="K8" s="130"/>
      <c r="L8" s="131"/>
      <c r="M8" s="135"/>
      <c r="N8" s="138" t="s">
        <v>75</v>
      </c>
      <c r="O8" s="140" t="s">
        <v>20</v>
      </c>
      <c r="P8" s="141"/>
      <c r="Q8" s="141"/>
      <c r="R8" s="141"/>
      <c r="S8" s="142"/>
      <c r="T8" s="138" t="s">
        <v>6</v>
      </c>
    </row>
    <row r="9" spans="1:26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44"/>
      <c r="K9" s="132"/>
      <c r="L9" s="133"/>
      <c r="M9" s="135"/>
      <c r="N9" s="139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39"/>
    </row>
    <row r="10" spans="1:26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6"/>
      <c r="B11" s="126"/>
      <c r="C11" s="33">
        <v>80</v>
      </c>
      <c r="D11" s="126"/>
      <c r="E11" s="33">
        <v>80</v>
      </c>
      <c r="F11" s="126"/>
      <c r="G11" s="33">
        <v>80</v>
      </c>
      <c r="H11" s="126"/>
      <c r="I11" s="33">
        <v>80</v>
      </c>
      <c r="J11" s="126"/>
      <c r="K11" s="33">
        <v>320</v>
      </c>
      <c r="L11" s="126"/>
      <c r="M11" s="136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6" si="2">(K13*100)/$K$11</f>
        <v>0</v>
      </c>
      <c r="M13" s="85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5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5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5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5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5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5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5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5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5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5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5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5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5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5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5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5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5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5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5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5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5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5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5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5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5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5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5" t="str">
        <f t="shared" si="3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5" t="str">
        <f t="shared" si="3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5" t="str">
        <f t="shared" si="3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5" t="str">
        <f t="shared" si="3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5" t="str">
        <f t="shared" si="3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5" t="str">
        <f t="shared" si="3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5" t="str">
        <f t="shared" si="3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5" t="str">
        <f t="shared" si="3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5" t="str">
        <f t="shared" si="3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5" t="str">
        <f t="shared" si="3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5" t="str">
        <f t="shared" si="3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5" t="str">
        <f t="shared" si="3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7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 t="shared" ref="K52:K55" si="4">C52+E52+G52+I52</f>
        <v>0</v>
      </c>
      <c r="L52" s="36">
        <f t="shared" ref="L52:L55" si="5">(K52*100)/$K$11</f>
        <v>0</v>
      </c>
      <c r="M52" s="108" t="str">
        <f t="shared" ref="M52:M55" si="6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อ่าน!K53</f>
        <v>0</v>
      </c>
      <c r="D53" s="36">
        <f>อ่าน!L53</f>
        <v>0</v>
      </c>
      <c r="E53" s="37">
        <f>เขียน!K53</f>
        <v>0</v>
      </c>
      <c r="F53" s="36">
        <f>เขียน!L53</f>
        <v>0</v>
      </c>
      <c r="G53" s="37">
        <f>สื่อสาร!K53</f>
        <v>0</v>
      </c>
      <c r="H53" s="36">
        <f>สื่อสาร!L53</f>
        <v>0</v>
      </c>
      <c r="I53" s="37">
        <f>คำนวณ!K53</f>
        <v>0</v>
      </c>
      <c r="J53" s="36">
        <f>คำนวณ!L53</f>
        <v>0</v>
      </c>
      <c r="K53" s="37">
        <f t="shared" si="4"/>
        <v>0</v>
      </c>
      <c r="L53" s="36">
        <f t="shared" si="5"/>
        <v>0</v>
      </c>
      <c r="M53" s="108" t="str">
        <f t="shared" si="6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อ่าน!K54</f>
        <v>0</v>
      </c>
      <c r="D54" s="36">
        <f>อ่าน!L54</f>
        <v>0</v>
      </c>
      <c r="E54" s="37">
        <f>เขียน!K54</f>
        <v>0</v>
      </c>
      <c r="F54" s="36">
        <f>เขียน!L54</f>
        <v>0</v>
      </c>
      <c r="G54" s="37">
        <f>สื่อสาร!K54</f>
        <v>0</v>
      </c>
      <c r="H54" s="36">
        <f>สื่อสาร!L54</f>
        <v>0</v>
      </c>
      <c r="I54" s="37">
        <f>คำนวณ!K54</f>
        <v>0</v>
      </c>
      <c r="J54" s="36">
        <f>คำนวณ!L54</f>
        <v>0</v>
      </c>
      <c r="K54" s="37">
        <f t="shared" si="4"/>
        <v>0</v>
      </c>
      <c r="L54" s="36">
        <f t="shared" si="5"/>
        <v>0</v>
      </c>
      <c r="M54" s="108" t="str">
        <f t="shared" si="6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อ่าน!K55</f>
        <v>0</v>
      </c>
      <c r="D55" s="36">
        <f>อ่าน!L55</f>
        <v>0</v>
      </c>
      <c r="E55" s="37">
        <f>เขียน!K55</f>
        <v>0</v>
      </c>
      <c r="F55" s="36">
        <f>เขียน!L55</f>
        <v>0</v>
      </c>
      <c r="G55" s="37">
        <f>สื่อสาร!K55</f>
        <v>0</v>
      </c>
      <c r="H55" s="36">
        <f>สื่อสาร!L55</f>
        <v>0</v>
      </c>
      <c r="I55" s="37">
        <f>คำนวณ!K55</f>
        <v>0</v>
      </c>
      <c r="J55" s="36">
        <f>คำนวณ!L55</f>
        <v>0</v>
      </c>
      <c r="K55" s="37">
        <f t="shared" si="4"/>
        <v>0</v>
      </c>
      <c r="L55" s="36">
        <f t="shared" si="5"/>
        <v>0</v>
      </c>
      <c r="M55" s="108" t="str">
        <f t="shared" si="6"/>
        <v>กำลังพัฒนา</v>
      </c>
    </row>
    <row r="56" spans="1:13" ht="15.75" customHeight="1" x14ac:dyDescent="0.45">
      <c r="A56" s="121" t="s">
        <v>12</v>
      </c>
      <c r="B56" s="121"/>
      <c r="C56" s="37">
        <f>อ่าน!K56</f>
        <v>0</v>
      </c>
      <c r="D56" s="36">
        <f>อ่าน!L56</f>
        <v>0</v>
      </c>
      <c r="E56" s="37">
        <f>เขียน!K56</f>
        <v>0</v>
      </c>
      <c r="F56" s="36">
        <f>เขียน!L56</f>
        <v>0</v>
      </c>
      <c r="G56" s="38">
        <f>สื่อสาร!K56</f>
        <v>0</v>
      </c>
      <c r="H56" s="36">
        <f>สื่อสาร!L56</f>
        <v>0</v>
      </c>
      <c r="I56" s="37">
        <f>คำนวณ!K56</f>
        <v>0</v>
      </c>
      <c r="J56" s="36">
        <f>คำนวณ!L56</f>
        <v>0</v>
      </c>
      <c r="K56" s="37">
        <f>SUM(C56,E56,G56,I56)</f>
        <v>0</v>
      </c>
      <c r="L56" s="36">
        <f t="shared" si="2"/>
        <v>0</v>
      </c>
      <c r="M56" s="85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75" t="str">
        <f>อ่าน!B58</f>
        <v>ลงชื่อ..........................................ผู้ประเมิน</v>
      </c>
      <c r="C59" s="75"/>
      <c r="D59" s="75"/>
      <c r="E59" s="39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อ่าน!B59</f>
        <v>(นางสาวนารีกร พุทธิเภษัช)</v>
      </c>
      <c r="C60" s="137"/>
      <c r="D60" s="39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60:C60"/>
    <mergeCell ref="B61:D61"/>
    <mergeCell ref="H59:L59"/>
    <mergeCell ref="H61:L61"/>
    <mergeCell ref="H60:L60"/>
    <mergeCell ref="G8:H9"/>
    <mergeCell ref="I8:J9"/>
    <mergeCell ref="A1:M1"/>
    <mergeCell ref="N1:U1"/>
    <mergeCell ref="A2:M2"/>
    <mergeCell ref="N2:U2"/>
    <mergeCell ref="A56:B56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S59" sqref="S59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80</v>
      </c>
      <c r="I5" s="29"/>
      <c r="J5" s="29"/>
    </row>
    <row r="6" spans="1:13" s="25" customFormat="1" ht="19.5" customHeight="1" x14ac:dyDescent="0.5">
      <c r="A6" s="29" t="s">
        <v>81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คำนวณ!C9</f>
        <v>243454</v>
      </c>
      <c r="D9" s="125"/>
      <c r="E9" s="125">
        <f>คำนวณ!E9</f>
        <v>243526</v>
      </c>
      <c r="F9" s="125"/>
      <c r="G9" s="125">
        <f>คำนวณ!G9</f>
        <v>243615</v>
      </c>
      <c r="H9" s="125"/>
      <c r="I9" s="125">
        <f>คำนวณ!I9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39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39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D59"/>
    <mergeCell ref="B60:C60"/>
    <mergeCell ref="B61:D61"/>
    <mergeCell ref="H59:L59"/>
    <mergeCell ref="H61:L61"/>
    <mergeCell ref="H60:L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5"/>
  <sheetViews>
    <sheetView topLeftCell="A46" workbookViewId="0">
      <selection activeCell="T60" sqref="T60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21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21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21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21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21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21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21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21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  <c r="U56" s="8"/>
    </row>
    <row r="57" spans="1:2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39"/>
      <c r="F59" s="39"/>
      <c r="G59" s="39"/>
      <c r="H59" s="137"/>
      <c r="I59" s="137"/>
      <c r="J59" s="137"/>
      <c r="K59" s="137"/>
      <c r="L59" s="137"/>
      <c r="M59" s="39"/>
    </row>
    <row r="60" spans="1:21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39"/>
      <c r="E60" s="39"/>
      <c r="F60" s="39"/>
      <c r="G60" s="39"/>
      <c r="H60" s="137" t="str">
        <f>รายชื่อนักเรียน!E53</f>
        <v>ลงชื่อ..........................................ผู้ประเมิน</v>
      </c>
      <c r="I60" s="137"/>
      <c r="J60" s="137"/>
      <c r="K60" s="137"/>
      <c r="L60" s="137"/>
      <c r="M60" s="39"/>
    </row>
    <row r="61" spans="1:21" ht="15.75" customHeight="1" x14ac:dyDescent="0.45">
      <c r="A61" s="39"/>
      <c r="B61" s="137"/>
      <c r="C61" s="137"/>
      <c r="D61" s="137"/>
      <c r="E61" s="39"/>
      <c r="F61" s="39"/>
      <c r="G61" s="39"/>
      <c r="H61" s="137" t="str">
        <f>รายชื่อนักเรียน!E54</f>
        <v>(นางสาววิจิตรา วงค์แก้ว)</v>
      </c>
      <c r="I61" s="137"/>
      <c r="J61" s="137"/>
      <c r="K61" s="137"/>
      <c r="L61" s="137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D59"/>
    <mergeCell ref="H59:L59"/>
    <mergeCell ref="B60:C60"/>
    <mergeCell ref="B61:D61"/>
    <mergeCell ref="H61:L61"/>
    <mergeCell ref="H60:L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P54" sqref="P54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1:D61"/>
    <mergeCell ref="H59:L59"/>
    <mergeCell ref="H60:L60"/>
    <mergeCell ref="H61:L61"/>
    <mergeCell ref="B60:D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R61" sqref="R61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39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1:D61"/>
    <mergeCell ref="H59:L59"/>
    <mergeCell ref="H60:L60"/>
    <mergeCell ref="H61:L61"/>
    <mergeCell ref="B60:D60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5"/>
  <sheetViews>
    <sheetView topLeftCell="A46" workbookViewId="0">
      <selection activeCell="R62" sqref="R62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 t="s">
        <v>71</v>
      </c>
      <c r="O1" s="127"/>
      <c r="P1" s="127"/>
      <c r="Q1" s="127"/>
      <c r="R1" s="127"/>
      <c r="S1" s="127"/>
      <c r="T1" s="127"/>
      <c r="U1" s="127"/>
    </row>
    <row r="2" spans="1:26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 t="s">
        <v>49</v>
      </c>
      <c r="O2" s="127"/>
      <c r="P2" s="127"/>
      <c r="Q2" s="127"/>
      <c r="R2" s="127"/>
      <c r="S2" s="127"/>
      <c r="T2" s="127"/>
      <c r="U2" s="127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1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88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88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89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26" ht="15.75" customHeight="1" x14ac:dyDescent="0.5">
      <c r="A8" s="126"/>
      <c r="B8" s="126"/>
      <c r="C8" s="128" t="s">
        <v>16</v>
      </c>
      <c r="D8" s="143"/>
      <c r="E8" s="128" t="s">
        <v>90</v>
      </c>
      <c r="F8" s="143"/>
      <c r="G8" s="128" t="s">
        <v>91</v>
      </c>
      <c r="H8" s="143"/>
      <c r="I8" s="128" t="s">
        <v>92</v>
      </c>
      <c r="J8" s="143"/>
      <c r="K8" s="130"/>
      <c r="L8" s="131"/>
      <c r="M8" s="135"/>
      <c r="N8" s="138" t="s">
        <v>75</v>
      </c>
      <c r="O8" s="140" t="s">
        <v>20</v>
      </c>
      <c r="P8" s="141"/>
      <c r="Q8" s="141"/>
      <c r="R8" s="141"/>
      <c r="S8" s="142"/>
      <c r="T8" s="138" t="s">
        <v>6</v>
      </c>
    </row>
    <row r="9" spans="1:26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44"/>
      <c r="K9" s="132"/>
      <c r="L9" s="133"/>
      <c r="M9" s="135"/>
      <c r="N9" s="139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39"/>
    </row>
    <row r="10" spans="1:26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64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6"/>
      <c r="B11" s="126"/>
      <c r="C11" s="33">
        <v>40</v>
      </c>
      <c r="D11" s="126"/>
      <c r="E11" s="33">
        <v>40</v>
      </c>
      <c r="F11" s="64"/>
      <c r="G11" s="33">
        <v>40</v>
      </c>
      <c r="H11" s="126"/>
      <c r="I11" s="33">
        <v>40</v>
      </c>
      <c r="J11" s="126"/>
      <c r="K11" s="33">
        <v>160</v>
      </c>
      <c r="L11" s="126"/>
      <c r="M11" s="136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6" si="2">(K13*100)/$K$11</f>
        <v>0</v>
      </c>
      <c r="M13" s="88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8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8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8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8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8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8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8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8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8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8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8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8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8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8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8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8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8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8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8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8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8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8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8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8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8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8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8" t="str">
        <f t="shared" si="3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8" t="str">
        <f t="shared" si="3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8" t="str">
        <f t="shared" si="3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8" t="str">
        <f t="shared" si="3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8" t="str">
        <f t="shared" si="3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8" t="str">
        <f t="shared" si="3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8" t="str">
        <f t="shared" si="3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8" t="str">
        <f t="shared" si="3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8" t="str">
        <f t="shared" si="3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8" t="str">
        <f t="shared" si="3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8" t="str">
        <f t="shared" si="3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8" t="str">
        <f t="shared" si="3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7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 t="shared" ref="K52:K55" si="4">C52+E52+G52+I52</f>
        <v>0</v>
      </c>
      <c r="L52" s="36">
        <f t="shared" ref="L52:L55" si="5">(K52*100)/$K$11</f>
        <v>0</v>
      </c>
      <c r="M52" s="108" t="str">
        <f t="shared" ref="M52:M55" si="6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คิดวิเคราะห์!K53</f>
        <v>0</v>
      </c>
      <c r="D53" s="36">
        <f>คิดวิเคราะห์!L53</f>
        <v>0</v>
      </c>
      <c r="E53" s="37">
        <f>วิจารณญาณ!K53</f>
        <v>0</v>
      </c>
      <c r="F53" s="36">
        <f>วิจารณญาณ!L53</f>
        <v>0</v>
      </c>
      <c r="G53" s="37">
        <f>แลกเปลี่ยนคิดเห็น!K53</f>
        <v>0</v>
      </c>
      <c r="H53" s="36">
        <f>แลกเปลี่ยนคิดเห็น!L53</f>
        <v>0</v>
      </c>
      <c r="I53" s="37">
        <f>แก้ปัญหา!K53</f>
        <v>0</v>
      </c>
      <c r="J53" s="36">
        <f>แก้ปัญหา!L53</f>
        <v>0</v>
      </c>
      <c r="K53" s="37">
        <f t="shared" si="4"/>
        <v>0</v>
      </c>
      <c r="L53" s="36">
        <f t="shared" si="5"/>
        <v>0</v>
      </c>
      <c r="M53" s="108" t="str">
        <f t="shared" si="6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คิดวิเคราะห์!K54</f>
        <v>0</v>
      </c>
      <c r="D54" s="36">
        <f>คิดวิเคราะห์!L54</f>
        <v>0</v>
      </c>
      <c r="E54" s="37">
        <f>วิจารณญาณ!K54</f>
        <v>0</v>
      </c>
      <c r="F54" s="36">
        <f>วิจารณญาณ!L54</f>
        <v>0</v>
      </c>
      <c r="G54" s="37">
        <f>แลกเปลี่ยนคิดเห็น!K54</f>
        <v>0</v>
      </c>
      <c r="H54" s="36">
        <f>แลกเปลี่ยนคิดเห็น!L54</f>
        <v>0</v>
      </c>
      <c r="I54" s="37">
        <f>แก้ปัญหา!K54</f>
        <v>0</v>
      </c>
      <c r="J54" s="36">
        <f>แก้ปัญหา!L54</f>
        <v>0</v>
      </c>
      <c r="K54" s="37">
        <f t="shared" si="4"/>
        <v>0</v>
      </c>
      <c r="L54" s="36">
        <f t="shared" si="5"/>
        <v>0</v>
      </c>
      <c r="M54" s="108" t="str">
        <f t="shared" si="6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คิดวิเคราะห์!K55</f>
        <v>0</v>
      </c>
      <c r="D55" s="36">
        <f>คิดวิเคราะห์!L55</f>
        <v>0</v>
      </c>
      <c r="E55" s="37">
        <f>วิจารณญาณ!K55</f>
        <v>0</v>
      </c>
      <c r="F55" s="36">
        <f>วิจารณญาณ!L55</f>
        <v>0</v>
      </c>
      <c r="G55" s="37">
        <f>แลกเปลี่ยนคิดเห็น!K55</f>
        <v>0</v>
      </c>
      <c r="H55" s="36">
        <f>แลกเปลี่ยนคิดเห็น!L55</f>
        <v>0</v>
      </c>
      <c r="I55" s="37">
        <f>แก้ปัญหา!K55</f>
        <v>0</v>
      </c>
      <c r="J55" s="36">
        <f>แก้ปัญหา!L55</f>
        <v>0</v>
      </c>
      <c r="K55" s="37">
        <f t="shared" si="4"/>
        <v>0</v>
      </c>
      <c r="L55" s="36">
        <f t="shared" si="5"/>
        <v>0</v>
      </c>
      <c r="M55" s="108" t="str">
        <f t="shared" si="6"/>
        <v>กำลังพัฒนา</v>
      </c>
    </row>
    <row r="56" spans="1:13" ht="15.75" customHeight="1" x14ac:dyDescent="0.45">
      <c r="A56" s="121" t="s">
        <v>12</v>
      </c>
      <c r="B56" s="121"/>
      <c r="C56" s="37">
        <f>คิดวิเคราะห์!K56</f>
        <v>0</v>
      </c>
      <c r="D56" s="36">
        <f>คิดวิเคราะห์!L56</f>
        <v>0</v>
      </c>
      <c r="E56" s="37">
        <f>วิจารณญาณ!K56</f>
        <v>0</v>
      </c>
      <c r="F56" s="36">
        <f>วิจารณญาณ!L56</f>
        <v>0</v>
      </c>
      <c r="G56" s="38">
        <f>แลกเปลี่ยนคิดเห็น!K56</f>
        <v>0</v>
      </c>
      <c r="H56" s="36">
        <f>แลกเปลี่ยนคิดเห็น!L56</f>
        <v>0</v>
      </c>
      <c r="I56" s="37">
        <f>แก้ปัญหา!K56</f>
        <v>0</v>
      </c>
      <c r="J56" s="36">
        <f>แก้ปัญหา!L56</f>
        <v>0</v>
      </c>
      <c r="K56" s="37">
        <f>SUM(C56,E56,G56,I56)</f>
        <v>0</v>
      </c>
      <c r="L56" s="36">
        <f t="shared" si="2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H59:L59"/>
    <mergeCell ref="B60:E60"/>
    <mergeCell ref="H60:L60"/>
    <mergeCell ref="B61:E61"/>
    <mergeCell ref="H61:L61"/>
    <mergeCell ref="I8:J9"/>
    <mergeCell ref="A1:M1"/>
    <mergeCell ref="N1:U1"/>
    <mergeCell ref="A2:M2"/>
    <mergeCell ref="N2:U2"/>
    <mergeCell ref="A56:B56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">
        <v>251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94</v>
      </c>
      <c r="G5" s="29"/>
      <c r="H5" s="29"/>
    </row>
    <row r="6" spans="1:13" s="25" customFormat="1" ht="19.5" customHeight="1" x14ac:dyDescent="0.5">
      <c r="A6" s="29" t="s">
        <v>95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H59:L59"/>
    <mergeCell ref="B60:E60"/>
    <mergeCell ref="H60:L60"/>
    <mergeCell ref="B61:E61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P59" sqref="P58:P59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64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64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6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9" workbookViewId="0">
      <selection activeCell="L65" sqref="L65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34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3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5"/>
  <sheetViews>
    <sheetView topLeftCell="A46" workbookViewId="0">
      <selection activeCell="L61" sqref="L61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 t="s">
        <v>71</v>
      </c>
      <c r="M1" s="127"/>
      <c r="N1" s="127"/>
      <c r="O1" s="127"/>
      <c r="P1" s="127"/>
      <c r="Q1" s="127"/>
      <c r="R1" s="127"/>
      <c r="S1" s="127"/>
    </row>
    <row r="2" spans="1:22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 t="s">
        <v>49</v>
      </c>
      <c r="M2" s="127"/>
      <c r="N2" s="127"/>
      <c r="O2" s="127"/>
      <c r="P2" s="127"/>
      <c r="Q2" s="127"/>
      <c r="R2" s="127"/>
      <c r="S2" s="127"/>
    </row>
    <row r="3" spans="1:22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1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2" s="25" customFormat="1" ht="19.5" customHeight="1" x14ac:dyDescent="0.5">
      <c r="A5" s="29" t="s">
        <v>100</v>
      </c>
      <c r="B5" s="29"/>
      <c r="C5" s="29"/>
      <c r="D5" s="29"/>
      <c r="E5" s="29"/>
      <c r="F5" s="29"/>
      <c r="G5" s="29"/>
      <c r="H5" s="29"/>
      <c r="L5" s="29" t="s">
        <v>100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L6" s="29" t="s">
        <v>101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8" t="s">
        <v>12</v>
      </c>
      <c r="J7" s="129"/>
      <c r="K7" s="134" t="s">
        <v>20</v>
      </c>
    </row>
    <row r="8" spans="1:22" ht="15.75" customHeight="1" x14ac:dyDescent="0.5">
      <c r="A8" s="126"/>
      <c r="B8" s="126"/>
      <c r="C8" s="128" t="s">
        <v>102</v>
      </c>
      <c r="D8" s="143"/>
      <c r="E8" s="128" t="s">
        <v>103</v>
      </c>
      <c r="F8" s="143"/>
      <c r="G8" s="128" t="s">
        <v>104</v>
      </c>
      <c r="H8" s="143"/>
      <c r="I8" s="130"/>
      <c r="J8" s="131"/>
      <c r="K8" s="135"/>
      <c r="L8" s="138" t="s">
        <v>75</v>
      </c>
      <c r="M8" s="140" t="s">
        <v>20</v>
      </c>
      <c r="N8" s="141"/>
      <c r="O8" s="141"/>
      <c r="P8" s="141"/>
      <c r="Q8" s="142"/>
      <c r="R8" s="138" t="s">
        <v>6</v>
      </c>
    </row>
    <row r="9" spans="1:22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33"/>
      <c r="K9" s="135"/>
      <c r="L9" s="139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39"/>
    </row>
    <row r="10" spans="1:22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40</v>
      </c>
      <c r="H11" s="126"/>
      <c r="I11" s="33">
        <v>120</v>
      </c>
      <c r="J11" s="126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6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8" t="str">
        <f t="shared" si="3"/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8" t="str">
        <f t="shared" si="3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8" t="str">
        <f t="shared" si="3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8" t="str">
        <f t="shared" si="3"/>
        <v>กำลังพัฒนา</v>
      </c>
    </row>
    <row r="51" spans="1:11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7">
        <f>เชื่อมโยงความรู้!K52</f>
        <v>0</v>
      </c>
      <c r="H52" s="36">
        <f>เชื่อมโยงความรู้!L52</f>
        <v>0</v>
      </c>
      <c r="I52" s="37">
        <f t="shared" ref="I52:I55" si="4">C52+E52+G52</f>
        <v>0</v>
      </c>
      <c r="J52" s="36">
        <f t="shared" ref="J52:J55" si="5">(I52*100)/$I$11</f>
        <v>0</v>
      </c>
      <c r="K52" s="108" t="str">
        <f t="shared" ref="K52:K55" si="6"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รวบรวมความรู้!K53</f>
        <v>0</v>
      </c>
      <c r="D53" s="36">
        <f>รวบรวมความรู้!L53</f>
        <v>0</v>
      </c>
      <c r="E53" s="37">
        <f>ทำงานเป็นทีม!K53</f>
        <v>0</v>
      </c>
      <c r="F53" s="36">
        <f>ทำงานเป็นทีม!L53</f>
        <v>0</v>
      </c>
      <c r="G53" s="37">
        <f>เชื่อมโยงความรู้!K53</f>
        <v>0</v>
      </c>
      <c r="H53" s="36">
        <f>เชื่อมโยงความรู้!L53</f>
        <v>0</v>
      </c>
      <c r="I53" s="37">
        <f t="shared" si="4"/>
        <v>0</v>
      </c>
      <c r="J53" s="36">
        <f t="shared" si="5"/>
        <v>0</v>
      </c>
      <c r="K53" s="108" t="str">
        <f t="shared" si="6"/>
        <v>กำลังพัฒนา</v>
      </c>
    </row>
    <row r="54" spans="1:11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รวบรวมความรู้!K54</f>
        <v>0</v>
      </c>
      <c r="D54" s="36">
        <f>รวบรวมความรู้!L54</f>
        <v>0</v>
      </c>
      <c r="E54" s="37">
        <f>ทำงานเป็นทีม!K54</f>
        <v>0</v>
      </c>
      <c r="F54" s="36">
        <f>ทำงานเป็นทีม!L54</f>
        <v>0</v>
      </c>
      <c r="G54" s="37">
        <f>เชื่อมโยงความรู้!K54</f>
        <v>0</v>
      </c>
      <c r="H54" s="36">
        <f>เชื่อมโยงความรู้!L54</f>
        <v>0</v>
      </c>
      <c r="I54" s="37">
        <f t="shared" si="4"/>
        <v>0</v>
      </c>
      <c r="J54" s="36">
        <f t="shared" si="5"/>
        <v>0</v>
      </c>
      <c r="K54" s="108" t="str">
        <f t="shared" si="6"/>
        <v>กำลังพัฒนา</v>
      </c>
    </row>
    <row r="55" spans="1:11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รวบรวมความรู้!K55</f>
        <v>0</v>
      </c>
      <c r="D55" s="36">
        <f>รวบรวมความรู้!L55</f>
        <v>0</v>
      </c>
      <c r="E55" s="37">
        <f>ทำงานเป็นทีม!K55</f>
        <v>0</v>
      </c>
      <c r="F55" s="36">
        <f>ทำงานเป็นทีม!L55</f>
        <v>0</v>
      </c>
      <c r="G55" s="37">
        <f>เชื่อมโยงความรู้!K55</f>
        <v>0</v>
      </c>
      <c r="H55" s="36">
        <f>เชื่อมโยงความรู้!L55</f>
        <v>0</v>
      </c>
      <c r="I55" s="37">
        <f t="shared" si="4"/>
        <v>0</v>
      </c>
      <c r="J55" s="36">
        <f t="shared" si="5"/>
        <v>0</v>
      </c>
      <c r="K55" s="108" t="str">
        <f t="shared" si="6"/>
        <v>กำลังพัฒนา</v>
      </c>
    </row>
    <row r="56" spans="1:11" ht="15.75" customHeight="1" x14ac:dyDescent="0.45">
      <c r="A56" s="121" t="s">
        <v>12</v>
      </c>
      <c r="B56" s="121"/>
      <c r="C56" s="37">
        <f>รวบรวมความรู้!K56</f>
        <v>0</v>
      </c>
      <c r="D56" s="36">
        <f>รวบรวมความรู้!L56</f>
        <v>0</v>
      </c>
      <c r="E56" s="37">
        <f>ทำงานเป็นทีม!K56</f>
        <v>0</v>
      </c>
      <c r="F56" s="36">
        <f>ทำงานเป็นทีม!L56</f>
        <v>0</v>
      </c>
      <c r="G56" s="38">
        <f>เชื่อมโยงความรู้!K56</f>
        <v>0</v>
      </c>
      <c r="H56" s="36">
        <f>เชื่อมโยงความรู้!L56</f>
        <v>0</v>
      </c>
      <c r="I56" s="37">
        <f>SUM(C56,E56,G56)</f>
        <v>0</v>
      </c>
      <c r="J56" s="36">
        <f t="shared" si="2"/>
        <v>0</v>
      </c>
      <c r="K56" s="33" t="str">
        <f>IF(J56&gt;=90,"ยอดเยี่ยม",IF(J56&gt;=80,"ดีเลิศ",IF(J56&gt;=70,"ดี",IF(J56&gt;=50,"ปานกลาง",IF(J56&lt;50,"กำลังพัฒนา")))))</f>
        <v>กำลังพัฒนา</v>
      </c>
    </row>
    <row r="57" spans="1:1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</row>
    <row r="60" spans="1:11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</row>
    <row r="61" spans="1:11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39"/>
      <c r="K163" s="3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39"/>
      <c r="K164" s="3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39"/>
      <c r="K165" s="3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39"/>
      <c r="K166" s="3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1:11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1:11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1:11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1:11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</sheetData>
  <mergeCells count="26">
    <mergeCell ref="B60:E60"/>
    <mergeCell ref="B61:E61"/>
    <mergeCell ref="H59:K59"/>
    <mergeCell ref="H60:K60"/>
    <mergeCell ref="H61:K61"/>
    <mergeCell ref="K7:K11"/>
    <mergeCell ref="C8:D9"/>
    <mergeCell ref="E8:F9"/>
    <mergeCell ref="G8:H9"/>
    <mergeCell ref="B59:E59"/>
    <mergeCell ref="A1:K1"/>
    <mergeCell ref="L1:S1"/>
    <mergeCell ref="A2:K2"/>
    <mergeCell ref="L2:S2"/>
    <mergeCell ref="A56:B56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Q58" sqref="Q58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106</v>
      </c>
      <c r="H5" s="29"/>
    </row>
    <row r="6" spans="1:13" s="25" customFormat="1" ht="19.5" customHeight="1" x14ac:dyDescent="0.5">
      <c r="A6" s="29" t="s">
        <v>107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O64" sqref="O64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R60" sqref="R60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45">
        <f>คิดวิเคราะห์!C9</f>
        <v>243454</v>
      </c>
      <c r="D9" s="124"/>
      <c r="E9" s="145">
        <f>คิดวิเคราะห์!E9</f>
        <v>243526</v>
      </c>
      <c r="F9" s="124"/>
      <c r="G9" s="145">
        <f>คิดวิเคราะห์!G9</f>
        <v>243615</v>
      </c>
      <c r="H9" s="124"/>
      <c r="I9" s="145">
        <f>คิดวิเคราะห์!I9</f>
        <v>243692</v>
      </c>
      <c r="J9" s="124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34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3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5"/>
  <sheetViews>
    <sheetView topLeftCell="A46" workbookViewId="0">
      <selection activeCell="O67" sqref="O67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 t="s">
        <v>71</v>
      </c>
      <c r="M1" s="127"/>
      <c r="N1" s="127"/>
      <c r="O1" s="127"/>
      <c r="P1" s="127"/>
      <c r="Q1" s="127"/>
      <c r="R1" s="127"/>
      <c r="S1" s="127"/>
    </row>
    <row r="2" spans="1:24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 t="s">
        <v>49</v>
      </c>
      <c r="M2" s="127"/>
      <c r="N2" s="127"/>
      <c r="O2" s="127"/>
      <c r="P2" s="127"/>
      <c r="Q2" s="127"/>
      <c r="R2" s="127"/>
      <c r="S2" s="127"/>
    </row>
    <row r="3" spans="1:24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1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  <c r="W3" s="65"/>
      <c r="X3" s="65"/>
    </row>
    <row r="4" spans="1:24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4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/>
      <c r="H5" s="29"/>
      <c r="L5" s="29" t="s">
        <v>105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112</v>
      </c>
      <c r="B6" s="29"/>
      <c r="C6" s="29"/>
      <c r="D6" s="29"/>
      <c r="E6" s="29"/>
      <c r="F6" s="29"/>
      <c r="G6" s="29"/>
      <c r="H6" s="29"/>
      <c r="L6" s="29" t="s">
        <v>112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8" t="s">
        <v>12</v>
      </c>
      <c r="J7" s="129"/>
      <c r="K7" s="134" t="s">
        <v>20</v>
      </c>
    </row>
    <row r="8" spans="1:24" ht="15.75" customHeight="1" x14ac:dyDescent="0.5">
      <c r="A8" s="126"/>
      <c r="B8" s="126"/>
      <c r="C8" s="128" t="s">
        <v>113</v>
      </c>
      <c r="D8" s="143"/>
      <c r="E8" s="128" t="s">
        <v>114</v>
      </c>
      <c r="F8" s="143"/>
      <c r="G8" s="128" t="s">
        <v>115</v>
      </c>
      <c r="H8" s="143"/>
      <c r="I8" s="130"/>
      <c r="J8" s="131"/>
      <c r="K8" s="135"/>
      <c r="L8" s="138" t="s">
        <v>75</v>
      </c>
      <c r="M8" s="140" t="s">
        <v>20</v>
      </c>
      <c r="N8" s="141"/>
      <c r="O8" s="141"/>
      <c r="P8" s="141"/>
      <c r="Q8" s="142"/>
      <c r="R8" s="138" t="s">
        <v>6</v>
      </c>
    </row>
    <row r="9" spans="1:24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33"/>
      <c r="K9" s="135"/>
      <c r="L9" s="139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39"/>
    </row>
    <row r="10" spans="1:24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40</v>
      </c>
      <c r="H11" s="126"/>
      <c r="I11" s="33">
        <v>120</v>
      </c>
      <c r="J11" s="126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6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7">
        <f>ใช้เทคโนสื่อสาร!K52</f>
        <v>0</v>
      </c>
      <c r="H52" s="36">
        <f>ใช้เทคโนสื่อสาร!L52</f>
        <v>0</v>
      </c>
      <c r="I52" s="37">
        <f t="shared" ref="I52:I55" si="7">C52+E52+G52</f>
        <v>0</v>
      </c>
      <c r="J52" s="36">
        <f t="shared" ref="J52:J55" si="8">(I52*100)/$I$11</f>
        <v>0</v>
      </c>
      <c r="K52" s="108" t="str">
        <f t="shared" ref="K52:K55" si="9"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ใช้เทคโน!K53</f>
        <v>0</v>
      </c>
      <c r="D53" s="36">
        <f>ใช้เทคโน!L53</f>
        <v>0</v>
      </c>
      <c r="E53" s="37">
        <f>ใช้สารสนเทศ!K53</f>
        <v>0</v>
      </c>
      <c r="F53" s="36">
        <f>ใช้สารสนเทศ!L53</f>
        <v>0</v>
      </c>
      <c r="G53" s="37">
        <f>ใช้เทคโนสื่อสาร!K53</f>
        <v>0</v>
      </c>
      <c r="H53" s="36">
        <f>ใช้เทคโนสื่อสาร!L53</f>
        <v>0</v>
      </c>
      <c r="I53" s="37">
        <f t="shared" si="7"/>
        <v>0</v>
      </c>
      <c r="J53" s="36">
        <f t="shared" si="8"/>
        <v>0</v>
      </c>
      <c r="K53" s="108" t="str">
        <f t="shared" si="9"/>
        <v>กำลังพัฒนา</v>
      </c>
    </row>
    <row r="54" spans="1:11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ใช้เทคโน!K54</f>
        <v>0</v>
      </c>
      <c r="D54" s="36">
        <f>ใช้เทคโน!L54</f>
        <v>0</v>
      </c>
      <c r="E54" s="37">
        <f>ใช้สารสนเทศ!K54</f>
        <v>0</v>
      </c>
      <c r="F54" s="36">
        <f>ใช้สารสนเทศ!L54</f>
        <v>0</v>
      </c>
      <c r="G54" s="37">
        <f>ใช้เทคโนสื่อสาร!K54</f>
        <v>0</v>
      </c>
      <c r="H54" s="36">
        <f>ใช้เทคโนสื่อสาร!L54</f>
        <v>0</v>
      </c>
      <c r="I54" s="37">
        <f t="shared" si="7"/>
        <v>0</v>
      </c>
      <c r="J54" s="36">
        <f t="shared" si="8"/>
        <v>0</v>
      </c>
      <c r="K54" s="108" t="str">
        <f t="shared" si="9"/>
        <v>กำลังพัฒนา</v>
      </c>
    </row>
    <row r="55" spans="1:11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ใช้เทคโน!K55</f>
        <v>0</v>
      </c>
      <c r="D55" s="36">
        <f>ใช้เทคโน!L55</f>
        <v>0</v>
      </c>
      <c r="E55" s="37">
        <f>ใช้สารสนเทศ!K55</f>
        <v>0</v>
      </c>
      <c r="F55" s="36">
        <f>ใช้สารสนเทศ!L55</f>
        <v>0</v>
      </c>
      <c r="G55" s="37">
        <f>ใช้เทคโนสื่อสาร!K55</f>
        <v>0</v>
      </c>
      <c r="H55" s="36">
        <f>ใช้เทคโนสื่อสาร!L55</f>
        <v>0</v>
      </c>
      <c r="I55" s="37">
        <f t="shared" si="7"/>
        <v>0</v>
      </c>
      <c r="J55" s="36">
        <f t="shared" si="8"/>
        <v>0</v>
      </c>
      <c r="K55" s="108" t="str">
        <f t="shared" si="9"/>
        <v>กำลังพัฒนา</v>
      </c>
    </row>
    <row r="56" spans="1:11" ht="15.75" customHeight="1" x14ac:dyDescent="0.45">
      <c r="A56" s="121" t="s">
        <v>12</v>
      </c>
      <c r="B56" s="121"/>
      <c r="C56" s="37">
        <f>ใช้เทคโน!K56</f>
        <v>0</v>
      </c>
      <c r="D56" s="36">
        <f>ใช้เทคโน!L56</f>
        <v>0</v>
      </c>
      <c r="E56" s="37">
        <f>ใช้สารสนเทศ!K56</f>
        <v>0</v>
      </c>
      <c r="F56" s="36">
        <f>ใช้สารสนเทศ!L56</f>
        <v>0</v>
      </c>
      <c r="G56" s="38">
        <f>ใช้เทคโนสื่อสาร!K56</f>
        <v>0</v>
      </c>
      <c r="H56" s="36">
        <f>ใช้เทคโนสื่อสาร!L56</f>
        <v>0</v>
      </c>
      <c r="I56" s="37">
        <f>SUM(C56,E56,G56)</f>
        <v>0</v>
      </c>
      <c r="J56" s="36">
        <f t="shared" si="2"/>
        <v>0</v>
      </c>
      <c r="K56" s="33" t="str">
        <f>IF(J56&gt;=90,"ยอดเยี่ยม",IF(J56&gt;=80,"ดีเลิศ",IF(J56&gt;=70,"ดี",IF(J56&gt;=50,"ปานกลาง",IF(J56&lt;50,"กำลังพัฒนา")))))</f>
        <v>กำลังพัฒนา</v>
      </c>
    </row>
    <row r="57" spans="1:1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</row>
    <row r="60" spans="1:11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</row>
    <row r="61" spans="1:11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39"/>
      <c r="K163" s="3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39"/>
      <c r="K164" s="3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39"/>
      <c r="K165" s="3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39"/>
      <c r="K166" s="3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1:11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1:11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1:11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1:11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</sheetData>
  <mergeCells count="26">
    <mergeCell ref="B60:E60"/>
    <mergeCell ref="B61:E61"/>
    <mergeCell ref="H60:K60"/>
    <mergeCell ref="H61:K61"/>
    <mergeCell ref="K7:K11"/>
    <mergeCell ref="C8:D9"/>
    <mergeCell ref="E8:F9"/>
    <mergeCell ref="G8:H9"/>
    <mergeCell ref="B59:E59"/>
    <mergeCell ref="H59:K59"/>
    <mergeCell ref="A1:K1"/>
    <mergeCell ref="L1:S1"/>
    <mergeCell ref="A2:K2"/>
    <mergeCell ref="L2:S2"/>
    <mergeCell ref="A56:B56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8"/>
  <sheetViews>
    <sheetView topLeftCell="A37" workbookViewId="0">
      <selection activeCell="Z54" sqref="Z54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3" customWidth="1"/>
    <col min="6" max="6" width="3.375" style="53" customWidth="1"/>
    <col min="7" max="14" width="3.625" style="53" customWidth="1"/>
    <col min="15" max="15" width="2.625" style="53" customWidth="1"/>
    <col min="16" max="16" width="3.5" style="53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 t="s">
        <v>71</v>
      </c>
      <c r="U1" s="127"/>
      <c r="V1" s="127"/>
      <c r="W1" s="127"/>
      <c r="X1" s="127"/>
      <c r="Y1" s="127"/>
      <c r="Z1" s="127"/>
      <c r="AA1" s="127"/>
      <c r="AB1" s="127"/>
      <c r="AC1" s="1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 t="s">
        <v>49</v>
      </c>
      <c r="U2" s="127"/>
      <c r="V2" s="127"/>
      <c r="W2" s="127"/>
      <c r="X2" s="127"/>
      <c r="Y2" s="127"/>
      <c r="Z2" s="127"/>
      <c r="AA2" s="1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105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 t="s">
        <v>252</v>
      </c>
      <c r="U3" s="65"/>
      <c r="V3" s="65"/>
      <c r="W3" s="65"/>
      <c r="X3" s="65"/>
      <c r="Y3" s="65"/>
      <c r="Z3" s="65"/>
      <c r="AA3" s="65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50</v>
      </c>
      <c r="B4" s="32"/>
      <c r="C4" s="28"/>
      <c r="D4" s="28"/>
      <c r="E4" s="44" t="s">
        <v>51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50</v>
      </c>
      <c r="U4" s="32"/>
      <c r="V4" s="28"/>
      <c r="W4" s="28"/>
      <c r="X4" s="44" t="s">
        <v>51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116</v>
      </c>
      <c r="B5" s="29"/>
      <c r="C5" s="28"/>
      <c r="D5" s="28"/>
      <c r="E5" s="28"/>
      <c r="F5" s="28"/>
      <c r="G5" s="28" t="s">
        <v>126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116</v>
      </c>
      <c r="U5" s="29"/>
      <c r="V5" s="28"/>
      <c r="W5" s="28"/>
      <c r="X5" s="28" t="s">
        <v>117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118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118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4" t="s">
        <v>119</v>
      </c>
      <c r="B7" s="134" t="s">
        <v>120</v>
      </c>
      <c r="C7" s="45" t="s">
        <v>0</v>
      </c>
      <c r="D7" s="45" t="s">
        <v>1</v>
      </c>
      <c r="E7" s="45" t="s">
        <v>121</v>
      </c>
      <c r="F7" s="45" t="s">
        <v>2</v>
      </c>
      <c r="G7" s="45" t="s">
        <v>3</v>
      </c>
      <c r="H7" s="45" t="s">
        <v>122</v>
      </c>
      <c r="I7" s="45" t="s">
        <v>4</v>
      </c>
      <c r="J7" s="45" t="s">
        <v>123</v>
      </c>
      <c r="K7" s="45" t="s">
        <v>5</v>
      </c>
      <c r="L7" s="107" t="s">
        <v>124</v>
      </c>
      <c r="M7" s="107" t="s">
        <v>253</v>
      </c>
      <c r="N7" s="107" t="s">
        <v>125</v>
      </c>
      <c r="O7" s="107" t="s">
        <v>254</v>
      </c>
      <c r="P7" s="107" t="s">
        <v>255</v>
      </c>
      <c r="Q7" s="40" t="s">
        <v>60</v>
      </c>
      <c r="R7" s="61" t="s">
        <v>61</v>
      </c>
      <c r="S7" s="61" t="s">
        <v>20</v>
      </c>
    </row>
    <row r="8" spans="1:39" ht="14.25" customHeight="1" x14ac:dyDescent="0.5">
      <c r="A8" s="136"/>
      <c r="B8" s="136"/>
      <c r="C8" s="67">
        <v>100</v>
      </c>
      <c r="D8" s="67">
        <v>100</v>
      </c>
      <c r="E8" s="67">
        <v>100</v>
      </c>
      <c r="F8" s="67">
        <v>100</v>
      </c>
      <c r="G8" s="67">
        <v>100</v>
      </c>
      <c r="H8" s="67">
        <v>100</v>
      </c>
      <c r="I8" s="67">
        <v>100</v>
      </c>
      <c r="J8" s="67">
        <v>100</v>
      </c>
      <c r="K8" s="67">
        <v>100</v>
      </c>
      <c r="L8" s="67">
        <v>100</v>
      </c>
      <c r="M8" s="67">
        <v>100</v>
      </c>
      <c r="N8" s="67">
        <v>100</v>
      </c>
      <c r="O8" s="106">
        <v>100</v>
      </c>
      <c r="P8" s="67">
        <v>100</v>
      </c>
      <c r="Q8" s="33">
        <f>SUM(C8:P8)</f>
        <v>1400</v>
      </c>
      <c r="R8" s="62">
        <f t="shared" ref="R8:R53" si="0">(Q8*100)/$Q$8</f>
        <v>100</v>
      </c>
      <c r="S8" s="62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8" t="s">
        <v>75</v>
      </c>
      <c r="V8" s="140" t="s">
        <v>20</v>
      </c>
      <c r="W8" s="141"/>
      <c r="X8" s="141"/>
      <c r="Y8" s="141"/>
      <c r="Z8" s="142"/>
      <c r="AA8" s="138" t="s">
        <v>6</v>
      </c>
    </row>
    <row r="9" spans="1:39" ht="15.75" customHeight="1" x14ac:dyDescent="0.5">
      <c r="A9" s="34">
        <v>1</v>
      </c>
      <c r="B9" s="46" t="str">
        <f>รายชื่อนักเรียน!B6</f>
        <v>เด็กหญิงใหม่ โน่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9"/>
      <c r="Q9" s="37">
        <f>SUM(C9,D9,E9,F9,G9,H9,I9,J9,K9,L9,M9,N9,O9,P9)</f>
        <v>0</v>
      </c>
      <c r="R9" s="50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39"/>
      <c r="V9" s="41" t="s">
        <v>76</v>
      </c>
      <c r="W9" s="41" t="s">
        <v>77</v>
      </c>
      <c r="X9" s="41" t="s">
        <v>18</v>
      </c>
      <c r="Y9" s="41" t="s">
        <v>78</v>
      </c>
      <c r="Z9" s="41" t="s">
        <v>79</v>
      </c>
      <c r="AA9" s="139"/>
    </row>
    <row r="10" spans="1:39" ht="15.75" customHeight="1" x14ac:dyDescent="0.5">
      <c r="A10" s="34">
        <v>2</v>
      </c>
      <c r="B10" s="51" t="str">
        <f>รายชื่อนักเรียน!B7</f>
        <v>เด็กหญิงเกสรา หมื่นดวง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24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1" t="str">
        <f>รายชื่อนักเรียน!B8</f>
        <v>เด็กหญิงตันหยง ศรีภิญโญ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37">
        <f t="shared" si="2"/>
        <v>0</v>
      </c>
      <c r="R11" s="50">
        <f t="shared" si="0"/>
        <v>0</v>
      </c>
      <c r="S11" s="33" t="str">
        <f t="shared" si="1"/>
        <v>กำลังพัฒนา</v>
      </c>
      <c r="U11" s="41" t="s">
        <v>61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1" t="str">
        <f>รายชื่อนักเรียน!B9</f>
        <v>เด็กชายธนกรณ์ ศิริเมร์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7">
        <f t="shared" si="2"/>
        <v>0</v>
      </c>
      <c r="R12" s="50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1" t="str">
        <f>รายชื่อนักเรียน!B10</f>
        <v>เด็กหญิงวริศรา ชูชนะ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37">
        <f t="shared" si="2"/>
        <v>0</v>
      </c>
      <c r="R13" s="50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1" t="str">
        <f>รายชื่อนักเรียน!B11</f>
        <v>เด็กชายภูรินทร์ ม่วงแดง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37">
        <f t="shared" si="2"/>
        <v>0</v>
      </c>
      <c r="R14" s="50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1" t="str">
        <f>รายชื่อนักเรียน!B12</f>
        <v>เด็กชายภูเมศ ม่วงแดง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37">
        <f t="shared" si="2"/>
        <v>0</v>
      </c>
      <c r="R15" s="50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1" t="str">
        <f>รายชื่อนักเรียน!B13</f>
        <v>เด็กชายวีระพล สร้อยสน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37">
        <f t="shared" si="2"/>
        <v>0</v>
      </c>
      <c r="R16" s="50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1" t="str">
        <f>รายชื่อนักเรียน!B14</f>
        <v>เด็กหญิงตรีชฎา ขาวสอาด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7">
        <f t="shared" si="2"/>
        <v>0</v>
      </c>
      <c r="R17" s="50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1" t="str">
        <f>รายชื่อนักเรียน!B15</f>
        <v>เด็กชายทนุธรรม จงทอง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7">
        <f t="shared" si="2"/>
        <v>0</v>
      </c>
      <c r="R18" s="50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1" t="str">
        <f>รายชื่อนักเรียน!B16</f>
        <v>เด็กชายรัตนพล บำรุงรัตน์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7">
        <f t="shared" si="2"/>
        <v>0</v>
      </c>
      <c r="R19" s="50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1" t="str">
        <f>รายชื่อนักเรียน!B17</f>
        <v>เด็กหญิงฉัตรกมล คงรักษา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7">
        <f t="shared" si="2"/>
        <v>0</v>
      </c>
      <c r="R20" s="50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1" t="str">
        <f>รายชื่อนักเรียน!B18</f>
        <v>เด็กหญิงขวัญพิชชา อุ่นภิรมย์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7">
        <f t="shared" si="2"/>
        <v>0</v>
      </c>
      <c r="R21" s="50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1" t="str">
        <f>รายชื่อนักเรียน!B19</f>
        <v>เด็กชายเจตนิพัทธ์ จันทร์ปะทิว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7">
        <f t="shared" si="2"/>
        <v>0</v>
      </c>
      <c r="R22" s="50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1" t="str">
        <f>รายชื่อนักเรียน!B20</f>
        <v>เด็กหญิงเพียงฟ้า ทองปาน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7">
        <f t="shared" si="2"/>
        <v>0</v>
      </c>
      <c r="R23" s="50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1" t="str">
        <f>รายชื่อนักเรียน!B21</f>
        <v>เด็กชายนพรุจ ธนสาร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37">
        <f t="shared" si="2"/>
        <v>0</v>
      </c>
      <c r="R24" s="50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1" t="str">
        <f>รายชื่อนักเรียน!B22</f>
        <v>เด็กหญิงถิรดา ฉิมขันธ์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7">
        <f t="shared" si="2"/>
        <v>0</v>
      </c>
      <c r="R25" s="50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1" t="str">
        <f>รายชื่อนักเรียน!B23</f>
        <v>เด็กชายอนัญพร วงศ์สุวัฒน์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7">
        <f t="shared" si="2"/>
        <v>0</v>
      </c>
      <c r="R26" s="50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1" t="str">
        <f>รายชื่อนักเรียน!B24</f>
        <v>เด็กหญิงอารียา ชื่นสุดใจ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7">
        <f t="shared" si="2"/>
        <v>0</v>
      </c>
      <c r="R27" s="50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1" t="str">
        <f>รายชื่อนักเรียน!B25</f>
        <v>เด็กชายวิศว์ชนนท์ หงษ์สะทาน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7">
        <f t="shared" si="2"/>
        <v>0</v>
      </c>
      <c r="R28" s="50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1" t="str">
        <f>รายชื่อนักเรียน!B26</f>
        <v>เด็กชายวรวุฒิ รอดคง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7">
        <f t="shared" si="2"/>
        <v>0</v>
      </c>
      <c r="R29" s="50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1" t="str">
        <f>รายชื่อนักเรียน!B27</f>
        <v>เด็กหญิงปาลีนา ยอดยิ่ง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7">
        <f t="shared" si="2"/>
        <v>0</v>
      </c>
      <c r="R30" s="50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1" t="str">
        <f>รายชื่อนักเรียน!B28</f>
        <v>เด็กชายกฤตภาส แช่มมี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7">
        <f t="shared" si="2"/>
        <v>0</v>
      </c>
      <c r="R31" s="50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1" t="str">
        <f>รายชื่อนักเรียน!B29</f>
        <v>เด็กหญิงดิษยา บุญจำนงค์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7">
        <f t="shared" si="2"/>
        <v>0</v>
      </c>
      <c r="R32" s="50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1" t="str">
        <f>รายชื่อนักเรียน!B30</f>
        <v>เด็กหญิงศศิณี ศรีสงคราม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7">
        <f t="shared" si="2"/>
        <v>0</v>
      </c>
      <c r="R33" s="50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1" t="str">
        <f>รายชื่อนักเรียน!B31</f>
        <v>เด็กชายอชิตพงษ์ วงค์พยัคฆ์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7">
        <f t="shared" si="2"/>
        <v>0</v>
      </c>
      <c r="R34" s="50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1" t="str">
        <f>รายชื่อนักเรียน!B32</f>
        <v>เด็กชายกุญชร ทิพย์มงคล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37">
        <f t="shared" si="2"/>
        <v>0</v>
      </c>
      <c r="R35" s="50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1" t="str">
        <f>รายชื่อนักเรียน!B33</f>
        <v>เด็กหญิงสุวิมล คงสาลี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37">
        <f t="shared" si="2"/>
        <v>0</v>
      </c>
      <c r="R36" s="50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1" t="str">
        <f>รายชื่อนักเรียน!B34</f>
        <v>นางสาวเอเอเอา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37">
        <f t="shared" si="2"/>
        <v>0</v>
      </c>
      <c r="R37" s="50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1" t="str">
        <f>รายชื่อนักเรียน!B35</f>
        <v>เด็กชายบุญญฤทธิ์  อักษรเขตต์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37">
        <f t="shared" si="2"/>
        <v>0</v>
      </c>
      <c r="R38" s="50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1" t="str">
        <f>รายชื่อนักเรียน!B36</f>
        <v>เด็กหญิง พรไพลิน   ผึ่งผาย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37">
        <f t="shared" si="2"/>
        <v>0</v>
      </c>
      <c r="R39" s="50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1" t="str">
        <f>รายชื่อนักเรียน!B37</f>
        <v>เด็กหญิง ณัฐชา จันทร์วิเชียร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37">
        <f t="shared" si="2"/>
        <v>0</v>
      </c>
      <c r="R40" s="50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1" t="str">
        <f>รายชื่อนักเรียน!B38</f>
        <v>เด็กหญิง นรินทิพย์   เจียรศิริ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37">
        <f t="shared" si="2"/>
        <v>0</v>
      </c>
      <c r="R41" s="50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1" t="str">
        <f>รายชื่อนักเรียน!B39</f>
        <v>เด็กชายธนกร   จันทร์มณี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37">
        <f t="shared" si="2"/>
        <v>0</v>
      </c>
      <c r="R42" s="50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1" t="str">
        <f>รายชื่อนักเรียน!B40</f>
        <v>เด็กหญิง นิดานุช ซังแก้ว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37">
        <f t="shared" si="2"/>
        <v>0</v>
      </c>
      <c r="R43" s="50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1" t="str">
        <f>รายชื่อนักเรียน!B41</f>
        <v>เด็กหญิง ศุภวิณา ประสาทศิลป์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37">
        <f t="shared" si="2"/>
        <v>0</v>
      </c>
      <c r="R44" s="50">
        <f t="shared" ref="R44:R47" si="4">(Q44*100)/$Q$8</f>
        <v>0</v>
      </c>
      <c r="S44" s="88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1" t="str">
        <f>รายชื่อนักเรียน!B42</f>
        <v>เด็กชายสิทธิศักดิ์   ธนบัตร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37">
        <f t="shared" si="2"/>
        <v>0</v>
      </c>
      <c r="R45" s="50">
        <f t="shared" si="4"/>
        <v>0</v>
      </c>
      <c r="S45" s="88" t="str">
        <f t="shared" si="5"/>
        <v>กำลังพัฒนา</v>
      </c>
    </row>
    <row r="46" spans="1:19" ht="15.75" customHeight="1" x14ac:dyDescent="0.45">
      <c r="A46" s="34">
        <v>38</v>
      </c>
      <c r="B46" s="51" t="str">
        <f>รายชื่อนักเรียน!B43</f>
        <v>เด็กชาย มะรอบี ตาเละ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37">
        <f t="shared" si="2"/>
        <v>0</v>
      </c>
      <c r="R46" s="50">
        <f t="shared" si="4"/>
        <v>0</v>
      </c>
      <c r="S46" s="88" t="str">
        <f t="shared" si="5"/>
        <v>กำลังพัฒนา</v>
      </c>
    </row>
    <row r="47" spans="1:19" ht="15.75" customHeight="1" x14ac:dyDescent="0.45">
      <c r="A47" s="34">
        <v>39</v>
      </c>
      <c r="B47" s="51" t="str">
        <f>รายชื่อนักเรียน!B44</f>
        <v>เด็กหญิง วิภาวรรณ  เผือกโพธิ์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37">
        <f t="shared" si="2"/>
        <v>0</v>
      </c>
      <c r="R47" s="50">
        <f t="shared" si="4"/>
        <v>0</v>
      </c>
      <c r="S47" s="88" t="str">
        <f t="shared" si="5"/>
        <v>กำลังพัฒนา</v>
      </c>
    </row>
    <row r="48" spans="1:19" ht="15.75" customHeight="1" x14ac:dyDescent="0.45">
      <c r="A48" s="34">
        <v>40</v>
      </c>
      <c r="B48" s="51" t="str">
        <f>รายชื่อนักเรียน!B45</f>
        <v>เด็กหญิงศุภัสสร  มะเลโรหิตร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37">
        <f t="shared" si="2"/>
        <v>0</v>
      </c>
      <c r="R48" s="50">
        <f t="shared" ref="R48" si="6">(Q48*100)/$Q$8</f>
        <v>0</v>
      </c>
      <c r="S48" s="63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34">
        <v>41</v>
      </c>
      <c r="B49" s="51" t="str">
        <f>รายชื่อนักเรียน!B46</f>
        <v>เด็กชายโชคอนันต์  ยูมา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37">
        <f t="shared" ref="Q49:Q52" si="7">SUM(C49,D49,E49,F49,G49,H49,I49,J49,K49,L49,M49,N49,O49,P49)</f>
        <v>0</v>
      </c>
      <c r="R49" s="50">
        <f t="shared" ref="R49:R52" si="8">(Q49*100)/$Q$8</f>
        <v>0</v>
      </c>
      <c r="S49" s="108" t="str">
        <f t="shared" ref="S49:S52" si="9">IF(R49&gt;=90,"ยอดเยี่ยม",IF(R49&gt;=80,"ดีเลิศ",IF(R49&gt;=70,"ดี",IF(R49&gt;=50,"ปานกลาง",IF(R49&lt;50,"กำลังพัฒนา")))))</f>
        <v>กำลังพัฒนา</v>
      </c>
    </row>
    <row r="50" spans="1:19" ht="15.75" customHeight="1" x14ac:dyDescent="0.45">
      <c r="A50" s="34">
        <v>42</v>
      </c>
      <c r="B50" s="51" t="str">
        <f>รายชื่อนักเรียน!B47</f>
        <v>เด็กชายกิตติทัต  ชูฑาสุต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37">
        <f t="shared" si="7"/>
        <v>0</v>
      </c>
      <c r="R50" s="50">
        <f t="shared" si="8"/>
        <v>0</v>
      </c>
      <c r="S50" s="108" t="str">
        <f t="shared" si="9"/>
        <v>กำลังพัฒนา</v>
      </c>
    </row>
    <row r="51" spans="1:19" ht="15.75" customHeight="1" x14ac:dyDescent="0.45">
      <c r="A51" s="34">
        <v>43</v>
      </c>
      <c r="B51" s="51" t="str">
        <f>รายชื่อนักเรียน!B48</f>
        <v>เด็กหญิงณัฐมล  นวลละออง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7">
        <f t="shared" si="7"/>
        <v>0</v>
      </c>
      <c r="R51" s="50">
        <f t="shared" si="8"/>
        <v>0</v>
      </c>
      <c r="S51" s="108" t="str">
        <f t="shared" si="9"/>
        <v>กำลังพัฒนา</v>
      </c>
    </row>
    <row r="52" spans="1:19" ht="15.75" customHeight="1" x14ac:dyDescent="0.45">
      <c r="A52" s="34">
        <v>44</v>
      </c>
      <c r="B52" s="51" t="str">
        <f>รายชื่อนักเรียน!B49</f>
        <v>เด็กชายวิภพ สุขสวัสดิ์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37">
        <f t="shared" si="7"/>
        <v>0</v>
      </c>
      <c r="R52" s="50">
        <f t="shared" si="8"/>
        <v>0</v>
      </c>
      <c r="S52" s="108" t="str">
        <f t="shared" si="9"/>
        <v>กำลังพัฒนา</v>
      </c>
    </row>
    <row r="53" spans="1:19" ht="15.75" customHeight="1" x14ac:dyDescent="0.45">
      <c r="A53" s="121" t="s">
        <v>12</v>
      </c>
      <c r="B53" s="121"/>
      <c r="C53" s="35">
        <f>(SUM(C9:C48)/COUNTA(B9:B48))</f>
        <v>0</v>
      </c>
      <c r="D53" s="51">
        <f>(SUM(D9:D48)/COUNTA(B9:B48))</f>
        <v>0</v>
      </c>
      <c r="E53" s="51">
        <f>(SUM(E9:E48)/COUNTA(B9:B48))</f>
        <v>0</v>
      </c>
      <c r="F53" s="51">
        <f>(SUM(F9:F48)/COUNTA(B9:B48))</f>
        <v>0</v>
      </c>
      <c r="G53" s="51">
        <f>(SUM(G9:G48)/COUNTA(B9:B48))</f>
        <v>0</v>
      </c>
      <c r="H53" s="51">
        <f>(SUM(H9:H48)/COUNTA(B9:B48))</f>
        <v>0</v>
      </c>
      <c r="I53" s="51">
        <f>(SUM(I9:I48)/COUNTA(B9:B48))</f>
        <v>0</v>
      </c>
      <c r="J53" s="51">
        <f>(SUM(J9:J48)/COUNTA(B9:B48))</f>
        <v>0</v>
      </c>
      <c r="K53" s="51">
        <f>(SUM(K9:K48)/COUNTA(B9:B48))</f>
        <v>0</v>
      </c>
      <c r="L53" s="51">
        <f>(SUM(L9:L48)/COUNTA(B9:B48))</f>
        <v>0</v>
      </c>
      <c r="M53" s="51">
        <f>(SUM(M9:M48)/COUNTA(B9:B48))</f>
        <v>0</v>
      </c>
      <c r="N53" s="51">
        <f>(SUM(N9:N48)/COUNTA(B9:B48))</f>
        <v>0</v>
      </c>
      <c r="O53" s="51">
        <f>(SUM(O9:O48)/COUNTA(B9:B48))</f>
        <v>0</v>
      </c>
      <c r="P53" s="51">
        <f>(SUM(P9:P48)/COUNTA(B9:B48))</f>
        <v>0</v>
      </c>
      <c r="Q53" s="90">
        <f>SUM(C53,D53,E53,F53,G53,H53,I53,J53,K53,L53,M53,N53,O53,P53)</f>
        <v>0</v>
      </c>
      <c r="R53" s="34">
        <f t="shared" si="0"/>
        <v>0</v>
      </c>
      <c r="S53" s="33" t="str">
        <f t="shared" ref="S53" si="10">IF(R53&gt;=90,"ยอดเยี่ยม",IF(R53&gt;=75,"ดีเลิศ",IF(R53&gt;=60,"ดี",IF(R53&gt;=50,"ปานกลาง",IF(R53&lt;50,"กำลังพัฒนา")))))</f>
        <v>กำลังพัฒนา</v>
      </c>
    </row>
    <row r="56" spans="1:19" x14ac:dyDescent="0.45">
      <c r="B56" s="137" t="str">
        <f>สรุป1.1.1!B59</f>
        <v>ลงชื่อ..........................................ผู้ประเมิน</v>
      </c>
      <c r="C56" s="137"/>
      <c r="D56" s="137"/>
      <c r="E56" s="137"/>
      <c r="H56" s="146" t="str">
        <f>รายชื่อนักเรียน!E53</f>
        <v>ลงชื่อ..........................................ผู้ประเมิน</v>
      </c>
      <c r="I56" s="146"/>
      <c r="J56" s="146"/>
      <c r="K56" s="146"/>
      <c r="L56" s="146"/>
      <c r="M56" s="146"/>
      <c r="N56" s="146"/>
      <c r="O56" s="146"/>
    </row>
    <row r="57" spans="1:19" x14ac:dyDescent="0.45">
      <c r="B57" s="137" t="str">
        <f>สรุป1.1.1!B60</f>
        <v>(นางสาวนารีกร พุทธิเภษัช)</v>
      </c>
      <c r="C57" s="137"/>
      <c r="D57" s="137"/>
      <c r="E57" s="137"/>
      <c r="H57" s="146" t="str">
        <f>รายชื่อนักเรียน!E54</f>
        <v>(นางสาววิจิตรา วงค์แก้ว)</v>
      </c>
      <c r="I57" s="146"/>
      <c r="J57" s="146"/>
      <c r="K57" s="146"/>
      <c r="L57" s="146"/>
      <c r="M57" s="146"/>
      <c r="N57" s="146"/>
      <c r="O57" s="146"/>
    </row>
    <row r="58" spans="1:19" x14ac:dyDescent="0.45">
      <c r="B58" s="137"/>
      <c r="C58" s="137"/>
      <c r="D58" s="137"/>
      <c r="E58" s="137"/>
      <c r="H58" s="146"/>
      <c r="I58" s="146"/>
      <c r="J58" s="146"/>
      <c r="K58" s="146"/>
      <c r="L58" s="146"/>
      <c r="M58" s="146"/>
      <c r="N58" s="146"/>
      <c r="O58" s="146"/>
    </row>
  </sheetData>
  <mergeCells count="16">
    <mergeCell ref="B56:E56"/>
    <mergeCell ref="B57:E57"/>
    <mergeCell ref="B58:E58"/>
    <mergeCell ref="H56:O56"/>
    <mergeCell ref="H57:O57"/>
    <mergeCell ref="H58:O58"/>
    <mergeCell ref="A53:B53"/>
    <mergeCell ref="U8:U9"/>
    <mergeCell ref="B7:B8"/>
    <mergeCell ref="A7:A8"/>
    <mergeCell ref="A1:S1"/>
    <mergeCell ref="T1:AC1"/>
    <mergeCell ref="A2:S2"/>
    <mergeCell ref="T2:AA2"/>
    <mergeCell ref="V8:Z8"/>
    <mergeCell ref="AA8:AA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A56" sqref="A56:B56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128</v>
      </c>
      <c r="G5" s="29"/>
      <c r="H5" s="29"/>
    </row>
    <row r="6" spans="1:13" s="25" customFormat="1" ht="19.5" customHeight="1" x14ac:dyDescent="0.5">
      <c r="A6" s="29" t="s">
        <v>129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0" workbookViewId="0">
      <selection activeCell="P54" sqref="P54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รายชื่อนักเรียน!E53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รายชื่อนักเรียน!E54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5"/>
  <sheetViews>
    <sheetView topLeftCell="A46" workbookViewId="0">
      <selection activeCell="K60" sqref="K6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 t="s">
        <v>71</v>
      </c>
      <c r="K1" s="127"/>
      <c r="L1" s="127"/>
      <c r="M1" s="127"/>
      <c r="N1" s="127"/>
      <c r="O1" s="127"/>
      <c r="P1" s="127"/>
      <c r="Q1" s="127"/>
    </row>
    <row r="2" spans="1:18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 t="s">
        <v>49</v>
      </c>
      <c r="K2" s="127"/>
      <c r="L2" s="127"/>
      <c r="M2" s="127"/>
      <c r="N2" s="127"/>
      <c r="O2" s="127"/>
      <c r="P2" s="127"/>
      <c r="Q2" s="127"/>
    </row>
    <row r="3" spans="1:18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70" t="str">
        <f>ผลสัมฤทธิ์1.1.5!$B$3</f>
        <v>ชั้นมัธยมมศึกษาปีที่</v>
      </c>
      <c r="L3" s="71" t="str">
        <f>อ่าน!C3</f>
        <v>1</v>
      </c>
      <c r="M3" s="70"/>
      <c r="N3" s="65" t="s">
        <v>227</v>
      </c>
      <c r="O3" s="65"/>
      <c r="P3" s="72">
        <f>อ่าน!G3</f>
        <v>2566</v>
      </c>
      <c r="Q3" s="65"/>
      <c r="R3" s="65"/>
    </row>
    <row r="4" spans="1:18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J4" s="32" t="s">
        <v>50</v>
      </c>
      <c r="K4" s="32"/>
      <c r="L4" s="29"/>
      <c r="M4" s="29"/>
      <c r="N4" s="32" t="s">
        <v>51</v>
      </c>
      <c r="O4" s="29"/>
      <c r="P4" s="29"/>
      <c r="Q4" s="29"/>
    </row>
    <row r="5" spans="1:18" s="25" customFormat="1" ht="19.5" customHeight="1" x14ac:dyDescent="0.5">
      <c r="A5" s="29" t="s">
        <v>132</v>
      </c>
      <c r="B5" s="29"/>
      <c r="C5" s="29"/>
      <c r="D5" s="29"/>
      <c r="E5" s="29"/>
      <c r="F5" s="29"/>
      <c r="J5" s="29" t="s">
        <v>132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133</v>
      </c>
      <c r="B6" s="29"/>
      <c r="C6" s="29"/>
      <c r="D6" s="29"/>
      <c r="E6" s="29"/>
      <c r="F6" s="29"/>
      <c r="J6" s="29" t="s">
        <v>133</v>
      </c>
      <c r="K6" s="29"/>
      <c r="L6" s="29"/>
      <c r="M6" s="29"/>
      <c r="N6" s="29"/>
      <c r="O6" s="29"/>
    </row>
    <row r="7" spans="1:18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8" t="s">
        <v>12</v>
      </c>
      <c r="H7" s="129"/>
      <c r="I7" s="134" t="s">
        <v>20</v>
      </c>
    </row>
    <row r="8" spans="1:18" ht="15.75" customHeight="1" x14ac:dyDescent="0.5">
      <c r="A8" s="126"/>
      <c r="B8" s="126"/>
      <c r="C8" s="128" t="s">
        <v>134</v>
      </c>
      <c r="D8" s="143"/>
      <c r="E8" s="128" t="s">
        <v>135</v>
      </c>
      <c r="F8" s="143"/>
      <c r="G8" s="130"/>
      <c r="H8" s="131"/>
      <c r="I8" s="135"/>
      <c r="J8" s="138" t="s">
        <v>75</v>
      </c>
      <c r="K8" s="140" t="s">
        <v>20</v>
      </c>
      <c r="L8" s="141"/>
      <c r="M8" s="141"/>
      <c r="N8" s="141"/>
      <c r="O8" s="142"/>
      <c r="P8" s="138" t="s">
        <v>6</v>
      </c>
    </row>
    <row r="9" spans="1:18" ht="15.75" customHeight="1" x14ac:dyDescent="0.5">
      <c r="A9" s="126"/>
      <c r="B9" s="126"/>
      <c r="C9" s="132"/>
      <c r="D9" s="144"/>
      <c r="E9" s="132"/>
      <c r="F9" s="144"/>
      <c r="G9" s="132"/>
      <c r="H9" s="133"/>
      <c r="I9" s="135"/>
      <c r="J9" s="139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39"/>
    </row>
    <row r="10" spans="1:18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135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80</v>
      </c>
      <c r="H11" s="126"/>
      <c r="I11" s="136"/>
      <c r="J11" s="41" t="s">
        <v>61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6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8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8" t="str">
        <f t="shared" si="6"/>
        <v>กำลังพัฒนา</v>
      </c>
    </row>
    <row r="49" spans="1:9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8" t="str">
        <f t="shared" si="6"/>
        <v>กำลังพัฒนา</v>
      </c>
    </row>
    <row r="50" spans="1:9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8" t="str">
        <f t="shared" si="6"/>
        <v>กำลังพัฒนา</v>
      </c>
    </row>
    <row r="51" spans="1:9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 t="shared" ref="G52:G55" si="7">C52+E52</f>
        <v>0</v>
      </c>
      <c r="H52" s="36">
        <f t="shared" ref="H52:H55" si="8">(G52*100)/$G$11</f>
        <v>0</v>
      </c>
      <c r="I52" s="108" t="str">
        <f t="shared" ref="I52:I55" si="9"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ความรู้ทักษะอาชีพ!K53</f>
        <v>0</v>
      </c>
      <c r="D53" s="36">
        <f>ความรู้ทักษะอาชีพ!L53</f>
        <v>0</v>
      </c>
      <c r="E53" s="37">
        <f>เจตคติอาชีพ!K53</f>
        <v>0</v>
      </c>
      <c r="F53" s="36">
        <f>เจตคติอาชีพ!L53</f>
        <v>0</v>
      </c>
      <c r="G53" s="37">
        <f t="shared" si="7"/>
        <v>0</v>
      </c>
      <c r="H53" s="36">
        <f t="shared" si="8"/>
        <v>0</v>
      </c>
      <c r="I53" s="108" t="str">
        <f t="shared" si="9"/>
        <v>กำลังพัฒนา</v>
      </c>
    </row>
    <row r="54" spans="1:9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ความรู้ทักษะอาชีพ!K54</f>
        <v>0</v>
      </c>
      <c r="D54" s="36">
        <f>ความรู้ทักษะอาชีพ!L54</f>
        <v>0</v>
      </c>
      <c r="E54" s="37">
        <f>เจตคติอาชีพ!K54</f>
        <v>0</v>
      </c>
      <c r="F54" s="36">
        <f>เจตคติอาชีพ!L54</f>
        <v>0</v>
      </c>
      <c r="G54" s="37">
        <f t="shared" si="7"/>
        <v>0</v>
      </c>
      <c r="H54" s="36">
        <f t="shared" si="8"/>
        <v>0</v>
      </c>
      <c r="I54" s="108" t="str">
        <f t="shared" si="9"/>
        <v>กำลังพัฒนา</v>
      </c>
    </row>
    <row r="55" spans="1:9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ความรู้ทักษะอาชีพ!K55</f>
        <v>0</v>
      </c>
      <c r="D55" s="36">
        <f>ความรู้ทักษะอาชีพ!L55</f>
        <v>0</v>
      </c>
      <c r="E55" s="37">
        <f>เจตคติอาชีพ!K55</f>
        <v>0</v>
      </c>
      <c r="F55" s="36">
        <f>เจตคติอาชีพ!L55</f>
        <v>0</v>
      </c>
      <c r="G55" s="37">
        <f t="shared" si="7"/>
        <v>0</v>
      </c>
      <c r="H55" s="36">
        <f t="shared" si="8"/>
        <v>0</v>
      </c>
      <c r="I55" s="108" t="str">
        <f t="shared" si="9"/>
        <v>กำลังพัฒนา</v>
      </c>
    </row>
    <row r="56" spans="1:9" ht="15.75" customHeight="1" x14ac:dyDescent="0.45">
      <c r="A56" s="121" t="s">
        <v>12</v>
      </c>
      <c r="B56" s="121"/>
      <c r="C56" s="37">
        <f>ความรู้ทักษะอาชีพ!K56</f>
        <v>0</v>
      </c>
      <c r="D56" s="36">
        <f>ความรู้ทักษะอาชีพ!L56</f>
        <v>0</v>
      </c>
      <c r="E56" s="37">
        <f>เจตคติอาชีพ!K56</f>
        <v>0</v>
      </c>
      <c r="F56" s="36">
        <f>เจตคติอาชีพ!L56</f>
        <v>0</v>
      </c>
      <c r="G56" s="37">
        <f>SUM(C56,E56)</f>
        <v>0</v>
      </c>
      <c r="H56" s="36">
        <f t="shared" si="2"/>
        <v>0</v>
      </c>
      <c r="I56" s="33" t="str">
        <f>IF(H56&gt;=90,"ยอดเยี่ยม",IF(H56&gt;=80,"ดีเลิศ",IF(H56&gt;=70,"ดี",IF(H56&gt;=50,"ปานกลาง",IF(H56&lt;50,"กำลังพัฒนา")))))</f>
        <v>กำลังพัฒนา</v>
      </c>
    </row>
    <row r="57" spans="1:9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 t="str">
        <f>เจตคติอาชีพ!H59</f>
        <v>ลงชื่อ..........................................ผู้ประเมิน</v>
      </c>
      <c r="F59" s="137"/>
      <c r="G59" s="137"/>
      <c r="H59" s="137"/>
      <c r="I59" s="75"/>
    </row>
    <row r="60" spans="1:9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39"/>
      <c r="E60" s="137" t="str">
        <f>เจตคติอาชีพ!H60</f>
        <v>(นางสาววิจิตรา วงค์แก้ว)</v>
      </c>
      <c r="F60" s="137"/>
      <c r="G60" s="137"/>
      <c r="H60" s="137"/>
      <c r="I60" s="75"/>
    </row>
    <row r="61" spans="1:9" ht="15.75" customHeight="1" x14ac:dyDescent="0.45">
      <c r="A61" s="39"/>
      <c r="B61" s="137"/>
      <c r="C61" s="137"/>
      <c r="D61" s="39"/>
      <c r="E61" s="39"/>
      <c r="F61" s="39"/>
      <c r="G61" s="39"/>
      <c r="H61" s="137"/>
      <c r="I61" s="137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15.75" customHeight="1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15.75" customHeight="1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15.75" customHeight="1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15.75" customHeight="1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39"/>
      <c r="I163" s="3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39"/>
      <c r="I164" s="3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39"/>
      <c r="I165" s="3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39"/>
      <c r="I166" s="3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</row>
  </sheetData>
  <mergeCells count="24">
    <mergeCell ref="H61:I61"/>
    <mergeCell ref="C8:D9"/>
    <mergeCell ref="E8:F9"/>
    <mergeCell ref="B59:D59"/>
    <mergeCell ref="B60:C60"/>
    <mergeCell ref="B61:C61"/>
    <mergeCell ref="E59:H59"/>
    <mergeCell ref="E60:H60"/>
    <mergeCell ref="A1:I1"/>
    <mergeCell ref="J1:Q1"/>
    <mergeCell ref="A2:I2"/>
    <mergeCell ref="J2:Q2"/>
    <mergeCell ref="A56:B56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6"/>
  <sheetViews>
    <sheetView topLeftCell="A46" workbookViewId="0">
      <selection activeCell="O59" sqref="O59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50" t="s">
        <v>228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x14ac:dyDescent="0.2">
      <c r="A2" s="150" t="s">
        <v>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s="2" customFormat="1" x14ac:dyDescent="0.2">
      <c r="A3" s="91" t="str">
        <f>ผลสัมฤทธิ์1.1.5!$B$3</f>
        <v>ชั้นมัธยมมศึกษาปีที่</v>
      </c>
      <c r="B3" s="91"/>
      <c r="C3" s="92" t="str">
        <f>สรุป1.1.6!$C$3</f>
        <v>1</v>
      </c>
      <c r="D3" s="91"/>
      <c r="E3" s="91" t="s">
        <v>246</v>
      </c>
      <c r="F3" s="91"/>
      <c r="G3" s="91"/>
      <c r="H3" s="91"/>
      <c r="I3" s="148">
        <f>สรุป1.1.6!$G$3</f>
        <v>2566</v>
      </c>
      <c r="J3" s="149"/>
      <c r="K3" s="91"/>
      <c r="L3" s="91"/>
      <c r="M3" s="91"/>
      <c r="N3" s="91"/>
      <c r="O3" s="91"/>
      <c r="P3" s="91"/>
    </row>
    <row r="4" spans="1:16" ht="17.25" customHeight="1" x14ac:dyDescent="0.2">
      <c r="A4" s="147" t="s">
        <v>8</v>
      </c>
      <c r="B4" s="147" t="s">
        <v>233</v>
      </c>
      <c r="C4" s="147" t="s">
        <v>229</v>
      </c>
      <c r="D4" s="147"/>
      <c r="E4" s="147" t="s">
        <v>230</v>
      </c>
      <c r="F4" s="147"/>
      <c r="G4" s="147" t="s">
        <v>231</v>
      </c>
      <c r="H4" s="147"/>
      <c r="I4" s="147" t="s">
        <v>232</v>
      </c>
      <c r="J4" s="147"/>
      <c r="K4" s="147" t="s">
        <v>234</v>
      </c>
      <c r="L4" s="147"/>
      <c r="M4" s="147" t="s">
        <v>235</v>
      </c>
      <c r="N4" s="147"/>
      <c r="O4" s="147" t="s">
        <v>19</v>
      </c>
      <c r="P4" s="147" t="s">
        <v>7</v>
      </c>
    </row>
    <row r="5" spans="1:16" ht="17.25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6" ht="17.25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17.25" x14ac:dyDescent="0.4">
      <c r="A7" s="147"/>
      <c r="B7" s="147"/>
      <c r="C7" s="79" t="s">
        <v>60</v>
      </c>
      <c r="D7" s="147" t="s">
        <v>61</v>
      </c>
      <c r="E7" s="79" t="s">
        <v>60</v>
      </c>
      <c r="F7" s="147" t="s">
        <v>61</v>
      </c>
      <c r="G7" s="79" t="s">
        <v>60</v>
      </c>
      <c r="H7" s="147" t="s">
        <v>61</v>
      </c>
      <c r="I7" s="79" t="s">
        <v>60</v>
      </c>
      <c r="J7" s="147" t="s">
        <v>61</v>
      </c>
      <c r="K7" s="79" t="s">
        <v>60</v>
      </c>
      <c r="L7" s="147" t="s">
        <v>61</v>
      </c>
      <c r="M7" s="79" t="s">
        <v>60</v>
      </c>
      <c r="N7" s="147" t="s">
        <v>61</v>
      </c>
      <c r="O7" s="147"/>
      <c r="P7" s="147"/>
    </row>
    <row r="8" spans="1:16" ht="17.25" x14ac:dyDescent="0.4">
      <c r="A8" s="147"/>
      <c r="B8" s="147"/>
      <c r="C8" s="79">
        <v>320</v>
      </c>
      <c r="D8" s="147"/>
      <c r="E8" s="79">
        <v>160</v>
      </c>
      <c r="F8" s="147"/>
      <c r="G8" s="79">
        <v>120</v>
      </c>
      <c r="H8" s="147"/>
      <c r="I8" s="79">
        <v>120</v>
      </c>
      <c r="J8" s="147"/>
      <c r="K8" s="79">
        <v>1500</v>
      </c>
      <c r="L8" s="147"/>
      <c r="M8" s="79">
        <v>80</v>
      </c>
      <c r="N8" s="147"/>
      <c r="O8" s="147"/>
      <c r="P8" s="147"/>
    </row>
    <row r="9" spans="1:16" ht="18.75" x14ac:dyDescent="0.45">
      <c r="A9" s="84">
        <f>สรุป1.1.6!A12</f>
        <v>1</v>
      </c>
      <c r="B9" s="84" t="str">
        <f>รายชื่อนักเรียน!B6</f>
        <v>เด็กหญิงใหม่ โน่</v>
      </c>
      <c r="C9" s="99">
        <f>สรุป1.1.1!K12</f>
        <v>0</v>
      </c>
      <c r="D9" s="99">
        <f>สรุป1.1.1!L12</f>
        <v>0</v>
      </c>
      <c r="E9" s="99">
        <f>'สรุป 1.1.2'!K12</f>
        <v>0</v>
      </c>
      <c r="F9" s="99">
        <f>'สรุป 1.1.2'!L12</f>
        <v>0</v>
      </c>
      <c r="G9" s="99">
        <f>สรุป1.1.3!I12</f>
        <v>0</v>
      </c>
      <c r="H9" s="99">
        <f>สรุป1.1.3!J12</f>
        <v>0</v>
      </c>
      <c r="I9" s="99">
        <f>สรุป1.1.4!I12</f>
        <v>0</v>
      </c>
      <c r="J9" s="99">
        <f>สรุป1.1.4!J12</f>
        <v>0</v>
      </c>
      <c r="K9" s="99">
        <f>ผลสัมฤทธิ์1.1.5!Q9</f>
        <v>0</v>
      </c>
      <c r="L9" s="99">
        <f>ผลสัมฤทธิ์1.1.5!R9</f>
        <v>0</v>
      </c>
      <c r="M9" s="37">
        <f>สรุป1.1.6!G12</f>
        <v>0</v>
      </c>
      <c r="N9" s="89">
        <f>สรุป1.1.6!H12</f>
        <v>0</v>
      </c>
      <c r="O9" s="99">
        <f>AVERAGE(D9,F9,H9,J9,L9,N9)</f>
        <v>0</v>
      </c>
      <c r="P9" s="84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4">
        <f>สรุป1.1.6!A13</f>
        <v>2</v>
      </c>
      <c r="B10" s="84" t="str">
        <f>รายชื่อนักเรียน!B7</f>
        <v>เด็กหญิงเกสรา หมื่นดวง</v>
      </c>
      <c r="C10" s="99">
        <f>สรุป1.1.1!K13</f>
        <v>0</v>
      </c>
      <c r="D10" s="99">
        <f>สรุป1.1.1!L13</f>
        <v>0</v>
      </c>
      <c r="E10" s="99">
        <f>'สรุป 1.1.2'!K13</f>
        <v>0</v>
      </c>
      <c r="F10" s="99">
        <f>'สรุป 1.1.2'!L13</f>
        <v>0</v>
      </c>
      <c r="G10" s="99">
        <f>สรุป1.1.3!I13</f>
        <v>0</v>
      </c>
      <c r="H10" s="99">
        <f>สรุป1.1.3!J13</f>
        <v>0</v>
      </c>
      <c r="I10" s="99">
        <f>สรุป1.1.4!I13</f>
        <v>0</v>
      </c>
      <c r="J10" s="99">
        <f>สรุป1.1.4!J13</f>
        <v>0</v>
      </c>
      <c r="K10" s="99">
        <f>ผลสัมฤทธิ์1.1.5!Q10</f>
        <v>0</v>
      </c>
      <c r="L10" s="99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4">
        <f t="shared" ref="O10:O53" si="0">AVERAGE(D10,F10,H10,J10,L10,N10)</f>
        <v>0</v>
      </c>
      <c r="P10" s="84" t="str">
        <f t="shared" ref="P10:P53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4">
        <f>สรุป1.1.6!A14</f>
        <v>3</v>
      </c>
      <c r="B11" s="84" t="str">
        <f>รายชื่อนักเรียน!B8</f>
        <v>เด็กหญิงตันหยง ศรีภิญโญ</v>
      </c>
      <c r="C11" s="99">
        <f>สรุป1.1.1!K14</f>
        <v>0</v>
      </c>
      <c r="D11" s="99">
        <f>สรุป1.1.1!L14</f>
        <v>0</v>
      </c>
      <c r="E11" s="99">
        <f>'สรุป 1.1.2'!K14</f>
        <v>0</v>
      </c>
      <c r="F11" s="99">
        <f>'สรุป 1.1.2'!L14</f>
        <v>0</v>
      </c>
      <c r="G11" s="99">
        <f>สรุป1.1.3!I14</f>
        <v>0</v>
      </c>
      <c r="H11" s="99">
        <f>สรุป1.1.3!J14</f>
        <v>0</v>
      </c>
      <c r="I11" s="99">
        <f>สรุป1.1.4!I14</f>
        <v>0</v>
      </c>
      <c r="J11" s="99">
        <f>สรุป1.1.4!J14</f>
        <v>0</v>
      </c>
      <c r="K11" s="99">
        <f>ผลสัมฤทธิ์1.1.5!Q11</f>
        <v>0</v>
      </c>
      <c r="L11" s="99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4">
        <f t="shared" si="0"/>
        <v>0</v>
      </c>
      <c r="P11" s="84" t="str">
        <f t="shared" si="1"/>
        <v>กำลังพัฒนา</v>
      </c>
    </row>
    <row r="12" spans="1:16" ht="18.75" x14ac:dyDescent="0.45">
      <c r="A12" s="84">
        <f>สรุป1.1.6!A15</f>
        <v>4</v>
      </c>
      <c r="B12" s="84" t="str">
        <f>รายชื่อนักเรียน!B9</f>
        <v>เด็กชายธนกรณ์ ศิริเมร์</v>
      </c>
      <c r="C12" s="99">
        <f>สรุป1.1.1!K15</f>
        <v>0</v>
      </c>
      <c r="D12" s="99">
        <f>สรุป1.1.1!L15</f>
        <v>0</v>
      </c>
      <c r="E12" s="99">
        <f>'สรุป 1.1.2'!K15</f>
        <v>0</v>
      </c>
      <c r="F12" s="99">
        <f>'สรุป 1.1.2'!L15</f>
        <v>0</v>
      </c>
      <c r="G12" s="99">
        <f>สรุป1.1.3!I15</f>
        <v>0</v>
      </c>
      <c r="H12" s="99">
        <f>สรุป1.1.3!J15</f>
        <v>0</v>
      </c>
      <c r="I12" s="99">
        <f>สรุป1.1.4!I15</f>
        <v>0</v>
      </c>
      <c r="J12" s="99">
        <f>สรุป1.1.4!J15</f>
        <v>0</v>
      </c>
      <c r="K12" s="99">
        <f>ผลสัมฤทธิ์1.1.5!Q12</f>
        <v>0</v>
      </c>
      <c r="L12" s="99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4">
        <f t="shared" si="0"/>
        <v>0</v>
      </c>
      <c r="P12" s="84" t="str">
        <f t="shared" si="1"/>
        <v>กำลังพัฒนา</v>
      </c>
    </row>
    <row r="13" spans="1:16" ht="18.75" x14ac:dyDescent="0.45">
      <c r="A13" s="84">
        <f>สรุป1.1.6!A16</f>
        <v>5</v>
      </c>
      <c r="B13" s="84" t="str">
        <f>รายชื่อนักเรียน!B10</f>
        <v>เด็กหญิงวริศรา ชูชนะ</v>
      </c>
      <c r="C13" s="99">
        <f>สรุป1.1.1!K16</f>
        <v>0</v>
      </c>
      <c r="D13" s="99">
        <f>สรุป1.1.1!L16</f>
        <v>0</v>
      </c>
      <c r="E13" s="99">
        <f>'สรุป 1.1.2'!K16</f>
        <v>0</v>
      </c>
      <c r="F13" s="99">
        <f>'สรุป 1.1.2'!L16</f>
        <v>0</v>
      </c>
      <c r="G13" s="99">
        <f>สรุป1.1.3!I16</f>
        <v>0</v>
      </c>
      <c r="H13" s="99">
        <f>สรุป1.1.3!J16</f>
        <v>0</v>
      </c>
      <c r="I13" s="99">
        <f>สรุป1.1.4!I16</f>
        <v>0</v>
      </c>
      <c r="J13" s="99">
        <f>สรุป1.1.4!J16</f>
        <v>0</v>
      </c>
      <c r="K13" s="99">
        <f>ผลสัมฤทธิ์1.1.5!Q13</f>
        <v>0</v>
      </c>
      <c r="L13" s="99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4">
        <f t="shared" si="0"/>
        <v>0</v>
      </c>
      <c r="P13" s="84" t="str">
        <f t="shared" si="1"/>
        <v>กำลังพัฒนา</v>
      </c>
    </row>
    <row r="14" spans="1:16" ht="18.75" x14ac:dyDescent="0.45">
      <c r="A14" s="84">
        <f>สรุป1.1.6!A17</f>
        <v>6</v>
      </c>
      <c r="B14" s="84" t="str">
        <f>รายชื่อนักเรียน!B11</f>
        <v>เด็กชายภูรินทร์ ม่วงแดง</v>
      </c>
      <c r="C14" s="99">
        <f>สรุป1.1.1!K17</f>
        <v>0</v>
      </c>
      <c r="D14" s="99">
        <f>สรุป1.1.1!L17</f>
        <v>0</v>
      </c>
      <c r="E14" s="99">
        <f>'สรุป 1.1.2'!K17</f>
        <v>0</v>
      </c>
      <c r="F14" s="99">
        <f>'สรุป 1.1.2'!L17</f>
        <v>0</v>
      </c>
      <c r="G14" s="99">
        <f>สรุป1.1.3!I17</f>
        <v>0</v>
      </c>
      <c r="H14" s="99">
        <f>สรุป1.1.3!J17</f>
        <v>0</v>
      </c>
      <c r="I14" s="99">
        <f>สรุป1.1.4!I17</f>
        <v>0</v>
      </c>
      <c r="J14" s="99">
        <f>สรุป1.1.4!J17</f>
        <v>0</v>
      </c>
      <c r="K14" s="99">
        <f>ผลสัมฤทธิ์1.1.5!Q14</f>
        <v>0</v>
      </c>
      <c r="L14" s="99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4">
        <f t="shared" si="0"/>
        <v>0</v>
      </c>
      <c r="P14" s="84" t="str">
        <f t="shared" si="1"/>
        <v>กำลังพัฒนา</v>
      </c>
    </row>
    <row r="15" spans="1:16" ht="18.75" x14ac:dyDescent="0.45">
      <c r="A15" s="84">
        <f>สรุป1.1.6!A18</f>
        <v>7</v>
      </c>
      <c r="B15" s="84" t="str">
        <f>รายชื่อนักเรียน!B12</f>
        <v>เด็กชายภูเมศ ม่วงแดง</v>
      </c>
      <c r="C15" s="99">
        <f>สรุป1.1.1!K18</f>
        <v>0</v>
      </c>
      <c r="D15" s="99">
        <f>สรุป1.1.1!L18</f>
        <v>0</v>
      </c>
      <c r="E15" s="99">
        <f>'สรุป 1.1.2'!K18</f>
        <v>0</v>
      </c>
      <c r="F15" s="99">
        <f>'สรุป 1.1.2'!L18</f>
        <v>0</v>
      </c>
      <c r="G15" s="99">
        <f>สรุป1.1.3!I18</f>
        <v>0</v>
      </c>
      <c r="H15" s="99">
        <f>สรุป1.1.3!J18</f>
        <v>0</v>
      </c>
      <c r="I15" s="99">
        <f>สรุป1.1.4!I18</f>
        <v>0</v>
      </c>
      <c r="J15" s="99">
        <f>สรุป1.1.4!J18</f>
        <v>0</v>
      </c>
      <c r="K15" s="99">
        <f>ผลสัมฤทธิ์1.1.5!Q15</f>
        <v>0</v>
      </c>
      <c r="L15" s="99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4">
        <f t="shared" si="0"/>
        <v>0</v>
      </c>
      <c r="P15" s="84" t="str">
        <f t="shared" si="1"/>
        <v>กำลังพัฒนา</v>
      </c>
    </row>
    <row r="16" spans="1:16" ht="18.75" x14ac:dyDescent="0.45">
      <c r="A16" s="84">
        <f>สรุป1.1.6!A19</f>
        <v>8</v>
      </c>
      <c r="B16" s="84" t="str">
        <f>รายชื่อนักเรียน!B13</f>
        <v>เด็กชายวีระพล สร้อยสน</v>
      </c>
      <c r="C16" s="99">
        <f>สรุป1.1.1!K19</f>
        <v>0</v>
      </c>
      <c r="D16" s="99">
        <f>สรุป1.1.1!L19</f>
        <v>0</v>
      </c>
      <c r="E16" s="99">
        <f>'สรุป 1.1.2'!K19</f>
        <v>0</v>
      </c>
      <c r="F16" s="99">
        <f>'สรุป 1.1.2'!L19</f>
        <v>0</v>
      </c>
      <c r="G16" s="99">
        <f>สรุป1.1.3!I19</f>
        <v>0</v>
      </c>
      <c r="H16" s="99">
        <f>สรุป1.1.3!J19</f>
        <v>0</v>
      </c>
      <c r="I16" s="99">
        <f>สรุป1.1.4!I19</f>
        <v>0</v>
      </c>
      <c r="J16" s="99">
        <f>สรุป1.1.4!J19</f>
        <v>0</v>
      </c>
      <c r="K16" s="99">
        <f>ผลสัมฤทธิ์1.1.5!Q16</f>
        <v>0</v>
      </c>
      <c r="L16" s="99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4">
        <f t="shared" si="0"/>
        <v>0</v>
      </c>
      <c r="P16" s="84" t="str">
        <f t="shared" si="1"/>
        <v>กำลังพัฒนา</v>
      </c>
    </row>
    <row r="17" spans="1:16" ht="18.75" x14ac:dyDescent="0.45">
      <c r="A17" s="84">
        <f>สรุป1.1.6!A20</f>
        <v>9</v>
      </c>
      <c r="B17" s="84" t="str">
        <f>รายชื่อนักเรียน!B14</f>
        <v>เด็กหญิงตรีชฎา ขาวสอาด</v>
      </c>
      <c r="C17" s="99">
        <f>สรุป1.1.1!K20</f>
        <v>0</v>
      </c>
      <c r="D17" s="99">
        <f>สรุป1.1.1!L20</f>
        <v>0</v>
      </c>
      <c r="E17" s="99">
        <f>'สรุป 1.1.2'!K20</f>
        <v>0</v>
      </c>
      <c r="F17" s="99">
        <f>'สรุป 1.1.2'!L20</f>
        <v>0</v>
      </c>
      <c r="G17" s="99">
        <f>สรุป1.1.3!I20</f>
        <v>0</v>
      </c>
      <c r="H17" s="99">
        <f>สรุป1.1.3!J20</f>
        <v>0</v>
      </c>
      <c r="I17" s="99">
        <f>สรุป1.1.4!I20</f>
        <v>0</v>
      </c>
      <c r="J17" s="99">
        <f>สรุป1.1.4!J20</f>
        <v>0</v>
      </c>
      <c r="K17" s="99">
        <f>ผลสัมฤทธิ์1.1.5!Q17</f>
        <v>0</v>
      </c>
      <c r="L17" s="99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4">
        <f t="shared" si="0"/>
        <v>0</v>
      </c>
      <c r="P17" s="84" t="str">
        <f t="shared" si="1"/>
        <v>กำลังพัฒนา</v>
      </c>
    </row>
    <row r="18" spans="1:16" ht="18.75" x14ac:dyDescent="0.45">
      <c r="A18" s="84">
        <f>สรุป1.1.6!A21</f>
        <v>10</v>
      </c>
      <c r="B18" s="84" t="str">
        <f>รายชื่อนักเรียน!B15</f>
        <v>เด็กชายทนุธรรม จงทอง</v>
      </c>
      <c r="C18" s="99">
        <f>สรุป1.1.1!K21</f>
        <v>0</v>
      </c>
      <c r="D18" s="99">
        <f>สรุป1.1.1!L21</f>
        <v>0</v>
      </c>
      <c r="E18" s="99">
        <f>'สรุป 1.1.2'!K21</f>
        <v>0</v>
      </c>
      <c r="F18" s="99">
        <f>'สรุป 1.1.2'!L21</f>
        <v>0</v>
      </c>
      <c r="G18" s="99">
        <f>สรุป1.1.3!I21</f>
        <v>0</v>
      </c>
      <c r="H18" s="99">
        <f>สรุป1.1.3!J21</f>
        <v>0</v>
      </c>
      <c r="I18" s="99">
        <f>สรุป1.1.4!I21</f>
        <v>0</v>
      </c>
      <c r="J18" s="99">
        <f>สรุป1.1.4!J21</f>
        <v>0</v>
      </c>
      <c r="K18" s="99">
        <f>ผลสัมฤทธิ์1.1.5!Q18</f>
        <v>0</v>
      </c>
      <c r="L18" s="99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4">
        <f t="shared" si="0"/>
        <v>0</v>
      </c>
      <c r="P18" s="84" t="str">
        <f t="shared" si="1"/>
        <v>กำลังพัฒนา</v>
      </c>
    </row>
    <row r="19" spans="1:16" ht="18.75" x14ac:dyDescent="0.45">
      <c r="A19" s="84">
        <f>สรุป1.1.6!A22</f>
        <v>11</v>
      </c>
      <c r="B19" s="84" t="str">
        <f>รายชื่อนักเรียน!B16</f>
        <v>เด็กชายรัตนพล บำรุงรัตน์</v>
      </c>
      <c r="C19" s="99">
        <f>สรุป1.1.1!K22</f>
        <v>0</v>
      </c>
      <c r="D19" s="99">
        <f>สรุป1.1.1!L22</f>
        <v>0</v>
      </c>
      <c r="E19" s="99">
        <f>'สรุป 1.1.2'!K22</f>
        <v>0</v>
      </c>
      <c r="F19" s="99">
        <f>'สรุป 1.1.2'!L22</f>
        <v>0</v>
      </c>
      <c r="G19" s="99">
        <f>สรุป1.1.3!I22</f>
        <v>0</v>
      </c>
      <c r="H19" s="99">
        <f>สรุป1.1.3!J22</f>
        <v>0</v>
      </c>
      <c r="I19" s="99">
        <f>สรุป1.1.4!I22</f>
        <v>0</v>
      </c>
      <c r="J19" s="99">
        <f>สรุป1.1.4!J22</f>
        <v>0</v>
      </c>
      <c r="K19" s="99">
        <f>ผลสัมฤทธิ์1.1.5!Q19</f>
        <v>0</v>
      </c>
      <c r="L19" s="99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4">
        <f t="shared" si="0"/>
        <v>0</v>
      </c>
      <c r="P19" s="84" t="str">
        <f t="shared" si="1"/>
        <v>กำลังพัฒนา</v>
      </c>
    </row>
    <row r="20" spans="1:16" ht="16.5" customHeight="1" x14ac:dyDescent="0.45">
      <c r="A20" s="84">
        <f>สรุป1.1.6!A23</f>
        <v>12</v>
      </c>
      <c r="B20" s="84" t="str">
        <f>รายชื่อนักเรียน!B17</f>
        <v>เด็กหญิงฉัตรกมล คงรักษา</v>
      </c>
      <c r="C20" s="99">
        <f>สรุป1.1.1!K23</f>
        <v>0</v>
      </c>
      <c r="D20" s="99">
        <f>สรุป1.1.1!L23</f>
        <v>0</v>
      </c>
      <c r="E20" s="99">
        <f>'สรุป 1.1.2'!K23</f>
        <v>0</v>
      </c>
      <c r="F20" s="99">
        <f>'สรุป 1.1.2'!L23</f>
        <v>0</v>
      </c>
      <c r="G20" s="99">
        <f>สรุป1.1.3!I23</f>
        <v>0</v>
      </c>
      <c r="H20" s="99">
        <f>สรุป1.1.3!J23</f>
        <v>0</v>
      </c>
      <c r="I20" s="99">
        <f>สรุป1.1.4!I23</f>
        <v>0</v>
      </c>
      <c r="J20" s="99">
        <f>สรุป1.1.4!J23</f>
        <v>0</v>
      </c>
      <c r="K20" s="99">
        <f>ผลสัมฤทธิ์1.1.5!Q20</f>
        <v>0</v>
      </c>
      <c r="L20" s="99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4">
        <f t="shared" si="0"/>
        <v>0</v>
      </c>
      <c r="P20" s="84" t="str">
        <f t="shared" si="1"/>
        <v>กำลังพัฒนา</v>
      </c>
    </row>
    <row r="21" spans="1:16" ht="18.75" x14ac:dyDescent="0.45">
      <c r="A21" s="84">
        <f>สรุป1.1.6!A24</f>
        <v>13</v>
      </c>
      <c r="B21" s="84" t="str">
        <f>รายชื่อนักเรียน!B18</f>
        <v>เด็กหญิงขวัญพิชชา อุ่นภิรมย์</v>
      </c>
      <c r="C21" s="99">
        <f>สรุป1.1.1!K24</f>
        <v>0</v>
      </c>
      <c r="D21" s="99">
        <f>สรุป1.1.1!L24</f>
        <v>0</v>
      </c>
      <c r="E21" s="99">
        <f>'สรุป 1.1.2'!K24</f>
        <v>0</v>
      </c>
      <c r="F21" s="99">
        <f>'สรุป 1.1.2'!L24</f>
        <v>0</v>
      </c>
      <c r="G21" s="99">
        <f>สรุป1.1.3!I24</f>
        <v>0</v>
      </c>
      <c r="H21" s="99">
        <f>สรุป1.1.3!J24</f>
        <v>0</v>
      </c>
      <c r="I21" s="99">
        <f>สรุป1.1.4!I24</f>
        <v>0</v>
      </c>
      <c r="J21" s="99">
        <f>สรุป1.1.4!J24</f>
        <v>0</v>
      </c>
      <c r="K21" s="99">
        <f>ผลสัมฤทธิ์1.1.5!Q21</f>
        <v>0</v>
      </c>
      <c r="L21" s="99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4">
        <f t="shared" si="0"/>
        <v>0</v>
      </c>
      <c r="P21" s="84" t="str">
        <f t="shared" si="1"/>
        <v>กำลังพัฒนา</v>
      </c>
    </row>
    <row r="22" spans="1:16" ht="18.75" x14ac:dyDescent="0.45">
      <c r="A22" s="84">
        <f>สรุป1.1.6!A25</f>
        <v>14</v>
      </c>
      <c r="B22" s="84" t="str">
        <f>รายชื่อนักเรียน!B19</f>
        <v>เด็กชายเจตนิพัทธ์ จันทร์ปะทิว</v>
      </c>
      <c r="C22" s="99">
        <f>สรุป1.1.1!K25</f>
        <v>0</v>
      </c>
      <c r="D22" s="99">
        <f>สรุป1.1.1!L25</f>
        <v>0</v>
      </c>
      <c r="E22" s="99">
        <f>'สรุป 1.1.2'!K25</f>
        <v>0</v>
      </c>
      <c r="F22" s="99">
        <f>'สรุป 1.1.2'!L25</f>
        <v>0</v>
      </c>
      <c r="G22" s="99">
        <f>สรุป1.1.3!I25</f>
        <v>0</v>
      </c>
      <c r="H22" s="99">
        <f>สรุป1.1.3!J25</f>
        <v>0</v>
      </c>
      <c r="I22" s="99">
        <f>สรุป1.1.4!I25</f>
        <v>0</v>
      </c>
      <c r="J22" s="99">
        <f>สรุป1.1.4!J25</f>
        <v>0</v>
      </c>
      <c r="K22" s="99">
        <f>ผลสัมฤทธิ์1.1.5!Q22</f>
        <v>0</v>
      </c>
      <c r="L22" s="99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4">
        <f t="shared" si="0"/>
        <v>0</v>
      </c>
      <c r="P22" s="84" t="str">
        <f t="shared" si="1"/>
        <v>กำลังพัฒนา</v>
      </c>
    </row>
    <row r="23" spans="1:16" ht="18.75" x14ac:dyDescent="0.45">
      <c r="A23" s="84">
        <f>สรุป1.1.6!A26</f>
        <v>15</v>
      </c>
      <c r="B23" s="84" t="str">
        <f>รายชื่อนักเรียน!B20</f>
        <v>เด็กหญิงเพียงฟ้า ทองปาน</v>
      </c>
      <c r="C23" s="99">
        <f>สรุป1.1.1!K26</f>
        <v>0</v>
      </c>
      <c r="D23" s="99">
        <f>สรุป1.1.1!L26</f>
        <v>0</v>
      </c>
      <c r="E23" s="99">
        <f>'สรุป 1.1.2'!K26</f>
        <v>0</v>
      </c>
      <c r="F23" s="99">
        <f>'สรุป 1.1.2'!L26</f>
        <v>0</v>
      </c>
      <c r="G23" s="99">
        <f>สรุป1.1.3!I26</f>
        <v>0</v>
      </c>
      <c r="H23" s="99">
        <f>สรุป1.1.3!J26</f>
        <v>0</v>
      </c>
      <c r="I23" s="99">
        <f>สรุป1.1.4!I26</f>
        <v>0</v>
      </c>
      <c r="J23" s="99">
        <f>สรุป1.1.4!J26</f>
        <v>0</v>
      </c>
      <c r="K23" s="99">
        <f>ผลสัมฤทธิ์1.1.5!Q23</f>
        <v>0</v>
      </c>
      <c r="L23" s="99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4">
        <f t="shared" si="0"/>
        <v>0</v>
      </c>
      <c r="P23" s="84" t="str">
        <f t="shared" si="1"/>
        <v>กำลังพัฒนา</v>
      </c>
    </row>
    <row r="24" spans="1:16" ht="18.75" x14ac:dyDescent="0.45">
      <c r="A24" s="84">
        <f>สรุป1.1.6!A27</f>
        <v>16</v>
      </c>
      <c r="B24" s="84" t="str">
        <f>รายชื่อนักเรียน!B21</f>
        <v>เด็กชายนพรุจ ธนสาร</v>
      </c>
      <c r="C24" s="99">
        <f>สรุป1.1.1!K27</f>
        <v>0</v>
      </c>
      <c r="D24" s="99">
        <f>สรุป1.1.1!L27</f>
        <v>0</v>
      </c>
      <c r="E24" s="99">
        <f>'สรุป 1.1.2'!K27</f>
        <v>0</v>
      </c>
      <c r="F24" s="99">
        <f>'สรุป 1.1.2'!L27</f>
        <v>0</v>
      </c>
      <c r="G24" s="99">
        <f>สรุป1.1.3!I27</f>
        <v>0</v>
      </c>
      <c r="H24" s="99">
        <f>สรุป1.1.3!J27</f>
        <v>0</v>
      </c>
      <c r="I24" s="99">
        <f>สรุป1.1.4!I27</f>
        <v>0</v>
      </c>
      <c r="J24" s="99">
        <f>สรุป1.1.4!J27</f>
        <v>0</v>
      </c>
      <c r="K24" s="99">
        <f>ผลสัมฤทธิ์1.1.5!Q24</f>
        <v>0</v>
      </c>
      <c r="L24" s="99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4">
        <f t="shared" si="0"/>
        <v>0</v>
      </c>
      <c r="P24" s="84" t="str">
        <f t="shared" si="1"/>
        <v>กำลังพัฒนา</v>
      </c>
    </row>
    <row r="25" spans="1:16" ht="18.75" x14ac:dyDescent="0.45">
      <c r="A25" s="84">
        <f>สรุป1.1.6!A28</f>
        <v>17</v>
      </c>
      <c r="B25" s="84" t="str">
        <f>รายชื่อนักเรียน!B22</f>
        <v>เด็กหญิงถิรดา ฉิมขันธ์</v>
      </c>
      <c r="C25" s="99">
        <f>สรุป1.1.1!K28</f>
        <v>0</v>
      </c>
      <c r="D25" s="99">
        <f>สรุป1.1.1!L28</f>
        <v>0</v>
      </c>
      <c r="E25" s="99">
        <f>'สรุป 1.1.2'!K28</f>
        <v>0</v>
      </c>
      <c r="F25" s="99">
        <f>'สรุป 1.1.2'!L28</f>
        <v>0</v>
      </c>
      <c r="G25" s="99">
        <f>สรุป1.1.3!I28</f>
        <v>0</v>
      </c>
      <c r="H25" s="99">
        <f>สรุป1.1.3!J28</f>
        <v>0</v>
      </c>
      <c r="I25" s="99">
        <f>สรุป1.1.4!I28</f>
        <v>0</v>
      </c>
      <c r="J25" s="99">
        <f>สรุป1.1.4!J28</f>
        <v>0</v>
      </c>
      <c r="K25" s="99">
        <f>ผลสัมฤทธิ์1.1.5!Q25</f>
        <v>0</v>
      </c>
      <c r="L25" s="99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4">
        <f t="shared" si="0"/>
        <v>0</v>
      </c>
      <c r="P25" s="84" t="str">
        <f t="shared" si="1"/>
        <v>กำลังพัฒนา</v>
      </c>
    </row>
    <row r="26" spans="1:16" ht="18.75" x14ac:dyDescent="0.45">
      <c r="A26" s="84">
        <f>สรุป1.1.6!A29</f>
        <v>18</v>
      </c>
      <c r="B26" s="84" t="str">
        <f>รายชื่อนักเรียน!B23</f>
        <v>เด็กชายอนัญพร วงศ์สุวัฒน์</v>
      </c>
      <c r="C26" s="99">
        <f>สรุป1.1.1!K29</f>
        <v>0</v>
      </c>
      <c r="D26" s="99">
        <f>สรุป1.1.1!L29</f>
        <v>0</v>
      </c>
      <c r="E26" s="99">
        <f>'สรุป 1.1.2'!K29</f>
        <v>0</v>
      </c>
      <c r="F26" s="99">
        <f>'สรุป 1.1.2'!L29</f>
        <v>0</v>
      </c>
      <c r="G26" s="99">
        <f>สรุป1.1.3!I29</f>
        <v>0</v>
      </c>
      <c r="H26" s="99">
        <f>สรุป1.1.3!J29</f>
        <v>0</v>
      </c>
      <c r="I26" s="99">
        <f>สรุป1.1.4!I29</f>
        <v>0</v>
      </c>
      <c r="J26" s="99">
        <f>สรุป1.1.4!J29</f>
        <v>0</v>
      </c>
      <c r="K26" s="99">
        <f>ผลสัมฤทธิ์1.1.5!Q26</f>
        <v>0</v>
      </c>
      <c r="L26" s="99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4">
        <f t="shared" si="0"/>
        <v>0</v>
      </c>
      <c r="P26" s="84" t="str">
        <f t="shared" si="1"/>
        <v>กำลังพัฒนา</v>
      </c>
    </row>
    <row r="27" spans="1:16" ht="18.75" x14ac:dyDescent="0.45">
      <c r="A27" s="84">
        <f>สรุป1.1.6!A30</f>
        <v>19</v>
      </c>
      <c r="B27" s="84" t="str">
        <f>รายชื่อนักเรียน!B24</f>
        <v>เด็กหญิงอารียา ชื่นสุดใจ</v>
      </c>
      <c r="C27" s="99">
        <f>สรุป1.1.1!K30</f>
        <v>0</v>
      </c>
      <c r="D27" s="99">
        <f>สรุป1.1.1!L30</f>
        <v>0</v>
      </c>
      <c r="E27" s="99">
        <f>'สรุป 1.1.2'!K30</f>
        <v>0</v>
      </c>
      <c r="F27" s="99">
        <f>'สรุป 1.1.2'!L30</f>
        <v>0</v>
      </c>
      <c r="G27" s="99">
        <f>สรุป1.1.3!I30</f>
        <v>0</v>
      </c>
      <c r="H27" s="99">
        <f>สรุป1.1.3!J30</f>
        <v>0</v>
      </c>
      <c r="I27" s="99">
        <f>สรุป1.1.4!I30</f>
        <v>0</v>
      </c>
      <c r="J27" s="99">
        <f>สรุป1.1.4!J30</f>
        <v>0</v>
      </c>
      <c r="K27" s="99">
        <f>ผลสัมฤทธิ์1.1.5!Q27</f>
        <v>0</v>
      </c>
      <c r="L27" s="99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4">
        <f t="shared" si="0"/>
        <v>0</v>
      </c>
      <c r="P27" s="84" t="str">
        <f t="shared" si="1"/>
        <v>กำลังพัฒนา</v>
      </c>
    </row>
    <row r="28" spans="1:16" ht="18.75" x14ac:dyDescent="0.45">
      <c r="A28" s="84">
        <f>สรุป1.1.6!A31</f>
        <v>20</v>
      </c>
      <c r="B28" s="84" t="str">
        <f>รายชื่อนักเรียน!B25</f>
        <v>เด็กชายวิศว์ชนนท์ หงษ์สะทาน</v>
      </c>
      <c r="C28" s="99">
        <f>สรุป1.1.1!K31</f>
        <v>0</v>
      </c>
      <c r="D28" s="99">
        <f>สรุป1.1.1!L31</f>
        <v>0</v>
      </c>
      <c r="E28" s="99">
        <f>'สรุป 1.1.2'!K31</f>
        <v>0</v>
      </c>
      <c r="F28" s="99">
        <f>'สรุป 1.1.2'!L31</f>
        <v>0</v>
      </c>
      <c r="G28" s="99">
        <f>สรุป1.1.3!I31</f>
        <v>0</v>
      </c>
      <c r="H28" s="99">
        <f>สรุป1.1.3!J31</f>
        <v>0</v>
      </c>
      <c r="I28" s="99">
        <f>สรุป1.1.4!I31</f>
        <v>0</v>
      </c>
      <c r="J28" s="99">
        <f>สรุป1.1.4!J31</f>
        <v>0</v>
      </c>
      <c r="K28" s="99">
        <f>ผลสัมฤทธิ์1.1.5!Q28</f>
        <v>0</v>
      </c>
      <c r="L28" s="99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4">
        <f t="shared" si="0"/>
        <v>0</v>
      </c>
      <c r="P28" s="84" t="str">
        <f t="shared" si="1"/>
        <v>กำลังพัฒนา</v>
      </c>
    </row>
    <row r="29" spans="1:16" ht="18.75" x14ac:dyDescent="0.45">
      <c r="A29" s="84">
        <f>สรุป1.1.6!A32</f>
        <v>21</v>
      </c>
      <c r="B29" s="84" t="str">
        <f>รายชื่อนักเรียน!B26</f>
        <v>เด็กชายวรวุฒิ รอดคง</v>
      </c>
      <c r="C29" s="99">
        <f>สรุป1.1.1!K32</f>
        <v>0</v>
      </c>
      <c r="D29" s="99">
        <f>สรุป1.1.1!L32</f>
        <v>0</v>
      </c>
      <c r="E29" s="99">
        <f>'สรุป 1.1.2'!K32</f>
        <v>0</v>
      </c>
      <c r="F29" s="99">
        <f>'สรุป 1.1.2'!L32</f>
        <v>0</v>
      </c>
      <c r="G29" s="99">
        <f>สรุป1.1.3!I32</f>
        <v>0</v>
      </c>
      <c r="H29" s="99">
        <f>สรุป1.1.3!J32</f>
        <v>0</v>
      </c>
      <c r="I29" s="99">
        <f>สรุป1.1.4!I32</f>
        <v>0</v>
      </c>
      <c r="J29" s="99">
        <f>สรุป1.1.4!J32</f>
        <v>0</v>
      </c>
      <c r="K29" s="99">
        <f>ผลสัมฤทธิ์1.1.5!Q29</f>
        <v>0</v>
      </c>
      <c r="L29" s="99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4">
        <f t="shared" si="0"/>
        <v>0</v>
      </c>
      <c r="P29" s="84" t="str">
        <f t="shared" si="1"/>
        <v>กำลังพัฒนา</v>
      </c>
    </row>
    <row r="30" spans="1:16" ht="18.75" x14ac:dyDescent="0.45">
      <c r="A30" s="84">
        <f>สรุป1.1.6!A33</f>
        <v>22</v>
      </c>
      <c r="B30" s="84" t="str">
        <f>รายชื่อนักเรียน!B27</f>
        <v>เด็กหญิงปาลีนา ยอดยิ่ง</v>
      </c>
      <c r="C30" s="99">
        <f>สรุป1.1.1!K33</f>
        <v>0</v>
      </c>
      <c r="D30" s="99">
        <f>สรุป1.1.1!L33</f>
        <v>0</v>
      </c>
      <c r="E30" s="99">
        <f>'สรุป 1.1.2'!K33</f>
        <v>0</v>
      </c>
      <c r="F30" s="99">
        <f>'สรุป 1.1.2'!L33</f>
        <v>0</v>
      </c>
      <c r="G30" s="99">
        <f>สรุป1.1.3!I33</f>
        <v>0</v>
      </c>
      <c r="H30" s="99">
        <f>สรุป1.1.3!J33</f>
        <v>0</v>
      </c>
      <c r="I30" s="99">
        <f>สรุป1.1.4!I33</f>
        <v>0</v>
      </c>
      <c r="J30" s="99">
        <f>สรุป1.1.4!J33</f>
        <v>0</v>
      </c>
      <c r="K30" s="99">
        <f>ผลสัมฤทธิ์1.1.5!Q30</f>
        <v>0</v>
      </c>
      <c r="L30" s="99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4">
        <f t="shared" si="0"/>
        <v>0</v>
      </c>
      <c r="P30" s="84" t="str">
        <f t="shared" si="1"/>
        <v>กำลังพัฒนา</v>
      </c>
    </row>
    <row r="31" spans="1:16" ht="18.75" x14ac:dyDescent="0.45">
      <c r="A31" s="84">
        <f>สรุป1.1.6!A34</f>
        <v>23</v>
      </c>
      <c r="B31" s="84" t="str">
        <f>รายชื่อนักเรียน!B28</f>
        <v>เด็กชายกฤตภาส แช่มมี</v>
      </c>
      <c r="C31" s="99">
        <f>สรุป1.1.1!K34</f>
        <v>0</v>
      </c>
      <c r="D31" s="99">
        <f>สรุป1.1.1!L34</f>
        <v>0</v>
      </c>
      <c r="E31" s="99">
        <f>'สรุป 1.1.2'!K34</f>
        <v>0</v>
      </c>
      <c r="F31" s="99">
        <f>'สรุป 1.1.2'!L34</f>
        <v>0</v>
      </c>
      <c r="G31" s="99">
        <f>สรุป1.1.3!I34</f>
        <v>0</v>
      </c>
      <c r="H31" s="99">
        <f>สรุป1.1.3!J34</f>
        <v>0</v>
      </c>
      <c r="I31" s="99">
        <f>สรุป1.1.4!I34</f>
        <v>0</v>
      </c>
      <c r="J31" s="99">
        <f>สรุป1.1.4!J34</f>
        <v>0</v>
      </c>
      <c r="K31" s="99">
        <f>ผลสัมฤทธิ์1.1.5!Q31</f>
        <v>0</v>
      </c>
      <c r="L31" s="99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4">
        <f t="shared" si="0"/>
        <v>0</v>
      </c>
      <c r="P31" s="84" t="str">
        <f t="shared" si="1"/>
        <v>กำลังพัฒนา</v>
      </c>
    </row>
    <row r="32" spans="1:16" ht="18.75" x14ac:dyDescent="0.45">
      <c r="A32" s="84">
        <f>สรุป1.1.6!A35</f>
        <v>24</v>
      </c>
      <c r="B32" s="84" t="str">
        <f>รายชื่อนักเรียน!B29</f>
        <v>เด็กหญิงดิษยา บุญจำนงค์</v>
      </c>
      <c r="C32" s="99">
        <f>สรุป1.1.1!K35</f>
        <v>0</v>
      </c>
      <c r="D32" s="99">
        <f>สรุป1.1.1!L35</f>
        <v>0</v>
      </c>
      <c r="E32" s="99">
        <f>'สรุป 1.1.2'!K35</f>
        <v>0</v>
      </c>
      <c r="F32" s="99">
        <f>'สรุป 1.1.2'!L35</f>
        <v>0</v>
      </c>
      <c r="G32" s="99">
        <f>สรุป1.1.3!I35</f>
        <v>0</v>
      </c>
      <c r="H32" s="99">
        <f>สรุป1.1.3!J35</f>
        <v>0</v>
      </c>
      <c r="I32" s="99">
        <f>สรุป1.1.4!I35</f>
        <v>0</v>
      </c>
      <c r="J32" s="99">
        <f>สรุป1.1.4!J35</f>
        <v>0</v>
      </c>
      <c r="K32" s="99">
        <f>ผลสัมฤทธิ์1.1.5!Q32</f>
        <v>0</v>
      </c>
      <c r="L32" s="99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4">
        <f t="shared" si="0"/>
        <v>0</v>
      </c>
      <c r="P32" s="84" t="str">
        <f t="shared" si="1"/>
        <v>กำลังพัฒนา</v>
      </c>
    </row>
    <row r="33" spans="1:16" ht="18.75" x14ac:dyDescent="0.45">
      <c r="A33" s="84">
        <f>สรุป1.1.6!A36</f>
        <v>25</v>
      </c>
      <c r="B33" s="84" t="str">
        <f>รายชื่อนักเรียน!B30</f>
        <v>เด็กหญิงศศิณี ศรีสงคราม</v>
      </c>
      <c r="C33" s="99">
        <f>สรุป1.1.1!K36</f>
        <v>0</v>
      </c>
      <c r="D33" s="99">
        <f>สรุป1.1.1!L36</f>
        <v>0</v>
      </c>
      <c r="E33" s="99">
        <f>'สรุป 1.1.2'!K36</f>
        <v>0</v>
      </c>
      <c r="F33" s="99">
        <f>'สรุป 1.1.2'!L36</f>
        <v>0</v>
      </c>
      <c r="G33" s="99">
        <f>สรุป1.1.3!I36</f>
        <v>0</v>
      </c>
      <c r="H33" s="99">
        <f>สรุป1.1.3!J36</f>
        <v>0</v>
      </c>
      <c r="I33" s="99">
        <f>สรุป1.1.4!I36</f>
        <v>0</v>
      </c>
      <c r="J33" s="99">
        <f>สรุป1.1.4!J36</f>
        <v>0</v>
      </c>
      <c r="K33" s="99">
        <f>ผลสัมฤทธิ์1.1.5!Q33</f>
        <v>0</v>
      </c>
      <c r="L33" s="99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4">
        <f t="shared" si="0"/>
        <v>0</v>
      </c>
      <c r="P33" s="84" t="str">
        <f t="shared" si="1"/>
        <v>กำลังพัฒนา</v>
      </c>
    </row>
    <row r="34" spans="1:16" ht="18.75" x14ac:dyDescent="0.45">
      <c r="A34" s="84">
        <f>สรุป1.1.6!A37</f>
        <v>26</v>
      </c>
      <c r="B34" s="84" t="str">
        <f>รายชื่อนักเรียน!B31</f>
        <v>เด็กชายอชิตพงษ์ วงค์พยัคฆ์</v>
      </c>
      <c r="C34" s="99">
        <f>สรุป1.1.1!K37</f>
        <v>0</v>
      </c>
      <c r="D34" s="99">
        <f>สรุป1.1.1!L37</f>
        <v>0</v>
      </c>
      <c r="E34" s="99">
        <f>'สรุป 1.1.2'!K37</f>
        <v>0</v>
      </c>
      <c r="F34" s="99">
        <f>'สรุป 1.1.2'!L37</f>
        <v>0</v>
      </c>
      <c r="G34" s="99">
        <f>สรุป1.1.3!I37</f>
        <v>0</v>
      </c>
      <c r="H34" s="99">
        <f>สรุป1.1.3!J37</f>
        <v>0</v>
      </c>
      <c r="I34" s="99">
        <f>สรุป1.1.4!I37</f>
        <v>0</v>
      </c>
      <c r="J34" s="99">
        <f>สรุป1.1.4!J37</f>
        <v>0</v>
      </c>
      <c r="K34" s="99">
        <f>ผลสัมฤทธิ์1.1.5!Q34</f>
        <v>0</v>
      </c>
      <c r="L34" s="99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4">
        <f t="shared" si="0"/>
        <v>0</v>
      </c>
      <c r="P34" s="84" t="str">
        <f t="shared" si="1"/>
        <v>กำลังพัฒนา</v>
      </c>
    </row>
    <row r="35" spans="1:16" ht="18.75" x14ac:dyDescent="0.45">
      <c r="A35" s="84">
        <f>สรุป1.1.6!A38</f>
        <v>27</v>
      </c>
      <c r="B35" s="84" t="str">
        <f>รายชื่อนักเรียน!B32</f>
        <v>เด็กชายกุญชร ทิพย์มงคล</v>
      </c>
      <c r="C35" s="99">
        <f>สรุป1.1.1!K38</f>
        <v>0</v>
      </c>
      <c r="D35" s="99">
        <f>สรุป1.1.1!L38</f>
        <v>0</v>
      </c>
      <c r="E35" s="99">
        <f>'สรุป 1.1.2'!K38</f>
        <v>0</v>
      </c>
      <c r="F35" s="99">
        <f>'สรุป 1.1.2'!L38</f>
        <v>0</v>
      </c>
      <c r="G35" s="99">
        <f>สรุป1.1.3!I38</f>
        <v>0</v>
      </c>
      <c r="H35" s="99">
        <f>สรุป1.1.3!J38</f>
        <v>0</v>
      </c>
      <c r="I35" s="99">
        <f>สรุป1.1.4!I38</f>
        <v>0</v>
      </c>
      <c r="J35" s="99">
        <f>สรุป1.1.4!J38</f>
        <v>0</v>
      </c>
      <c r="K35" s="99">
        <f>ผลสัมฤทธิ์1.1.5!Q35</f>
        <v>0</v>
      </c>
      <c r="L35" s="99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4">
        <f t="shared" si="0"/>
        <v>0</v>
      </c>
      <c r="P35" s="84" t="str">
        <f t="shared" si="1"/>
        <v>กำลังพัฒนา</v>
      </c>
    </row>
    <row r="36" spans="1:16" ht="18.75" x14ac:dyDescent="0.45">
      <c r="A36" s="84">
        <f>สรุป1.1.6!A39</f>
        <v>28</v>
      </c>
      <c r="B36" s="84" t="str">
        <f>รายชื่อนักเรียน!B33</f>
        <v>เด็กหญิงสุวิมล คงสาลี</v>
      </c>
      <c r="C36" s="99">
        <f>สรุป1.1.1!K39</f>
        <v>0</v>
      </c>
      <c r="D36" s="99">
        <f>สรุป1.1.1!L39</f>
        <v>0</v>
      </c>
      <c r="E36" s="99">
        <f>'สรุป 1.1.2'!K39</f>
        <v>0</v>
      </c>
      <c r="F36" s="99">
        <f>'สรุป 1.1.2'!L39</f>
        <v>0</v>
      </c>
      <c r="G36" s="99">
        <f>สรุป1.1.3!I39</f>
        <v>0</v>
      </c>
      <c r="H36" s="99">
        <f>สรุป1.1.3!J39</f>
        <v>0</v>
      </c>
      <c r="I36" s="99">
        <f>สรุป1.1.4!I39</f>
        <v>0</v>
      </c>
      <c r="J36" s="99">
        <f>สรุป1.1.4!J39</f>
        <v>0</v>
      </c>
      <c r="K36" s="99">
        <f>ผลสัมฤทธิ์1.1.5!Q36</f>
        <v>0</v>
      </c>
      <c r="L36" s="99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4">
        <f t="shared" si="0"/>
        <v>0</v>
      </c>
      <c r="P36" s="84" t="str">
        <f t="shared" si="1"/>
        <v>กำลังพัฒนา</v>
      </c>
    </row>
    <row r="37" spans="1:16" ht="18.75" x14ac:dyDescent="0.45">
      <c r="A37" s="84">
        <f>สรุป1.1.6!A40</f>
        <v>29</v>
      </c>
      <c r="B37" s="84" t="str">
        <f>รายชื่อนักเรียน!B34</f>
        <v>นางสาวเอเอเอา</v>
      </c>
      <c r="C37" s="99">
        <f>สรุป1.1.1!K40</f>
        <v>0</v>
      </c>
      <c r="D37" s="99">
        <f>สรุป1.1.1!L40</f>
        <v>0</v>
      </c>
      <c r="E37" s="99">
        <f>'สรุป 1.1.2'!K40</f>
        <v>0</v>
      </c>
      <c r="F37" s="99">
        <f>'สรุป 1.1.2'!L40</f>
        <v>0</v>
      </c>
      <c r="G37" s="99">
        <f>สรุป1.1.3!I40</f>
        <v>0</v>
      </c>
      <c r="H37" s="99">
        <f>สรุป1.1.3!J40</f>
        <v>0</v>
      </c>
      <c r="I37" s="99">
        <f>สรุป1.1.4!I40</f>
        <v>0</v>
      </c>
      <c r="J37" s="99">
        <f>สรุป1.1.4!J40</f>
        <v>0</v>
      </c>
      <c r="K37" s="99">
        <f>ผลสัมฤทธิ์1.1.5!Q37</f>
        <v>0</v>
      </c>
      <c r="L37" s="99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4">
        <f t="shared" si="0"/>
        <v>0</v>
      </c>
      <c r="P37" s="84" t="str">
        <f t="shared" si="1"/>
        <v>กำลังพัฒนา</v>
      </c>
    </row>
    <row r="38" spans="1:16" ht="18.75" x14ac:dyDescent="0.45">
      <c r="A38" s="84">
        <f>สรุป1.1.6!A41</f>
        <v>30</v>
      </c>
      <c r="B38" s="84" t="str">
        <f>รายชื่อนักเรียน!B35</f>
        <v>เด็กชายบุญญฤทธิ์  อักษรเขตต์</v>
      </c>
      <c r="C38" s="99">
        <f>สรุป1.1.1!K41</f>
        <v>0</v>
      </c>
      <c r="D38" s="99">
        <f>สรุป1.1.1!L41</f>
        <v>0</v>
      </c>
      <c r="E38" s="99">
        <f>'สรุป 1.1.2'!K41</f>
        <v>0</v>
      </c>
      <c r="F38" s="99">
        <f>'สรุป 1.1.2'!L41</f>
        <v>0</v>
      </c>
      <c r="G38" s="99">
        <f>สรุป1.1.3!I41</f>
        <v>0</v>
      </c>
      <c r="H38" s="99">
        <f>สรุป1.1.3!J41</f>
        <v>0</v>
      </c>
      <c r="I38" s="99">
        <f>สรุป1.1.4!I41</f>
        <v>0</v>
      </c>
      <c r="J38" s="99">
        <f>สรุป1.1.4!J41</f>
        <v>0</v>
      </c>
      <c r="K38" s="99">
        <f>ผลสัมฤทธิ์1.1.5!Q38</f>
        <v>0</v>
      </c>
      <c r="L38" s="99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4">
        <f t="shared" si="0"/>
        <v>0</v>
      </c>
      <c r="P38" s="84" t="str">
        <f t="shared" si="1"/>
        <v>กำลังพัฒนา</v>
      </c>
    </row>
    <row r="39" spans="1:16" ht="18.75" x14ac:dyDescent="0.45">
      <c r="A39" s="84">
        <f>สรุป1.1.6!A42</f>
        <v>31</v>
      </c>
      <c r="B39" s="84" t="str">
        <f>รายชื่อนักเรียน!B36</f>
        <v>เด็กหญิง พรไพลิน   ผึ่งผาย</v>
      </c>
      <c r="C39" s="99">
        <f>สรุป1.1.1!K42</f>
        <v>0</v>
      </c>
      <c r="D39" s="99">
        <f>สรุป1.1.1!L42</f>
        <v>0</v>
      </c>
      <c r="E39" s="99">
        <f>'สรุป 1.1.2'!K42</f>
        <v>0</v>
      </c>
      <c r="F39" s="99">
        <f>'สรุป 1.1.2'!L42</f>
        <v>0</v>
      </c>
      <c r="G39" s="99">
        <f>สรุป1.1.3!I42</f>
        <v>0</v>
      </c>
      <c r="H39" s="99">
        <f>สรุป1.1.3!J42</f>
        <v>0</v>
      </c>
      <c r="I39" s="99">
        <f>สรุป1.1.4!I42</f>
        <v>0</v>
      </c>
      <c r="J39" s="99">
        <f>สรุป1.1.4!J42</f>
        <v>0</v>
      </c>
      <c r="K39" s="99">
        <f>ผลสัมฤทธิ์1.1.5!Q39</f>
        <v>0</v>
      </c>
      <c r="L39" s="99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4">
        <f t="shared" si="0"/>
        <v>0</v>
      </c>
      <c r="P39" s="84" t="str">
        <f t="shared" si="1"/>
        <v>กำลังพัฒนา</v>
      </c>
    </row>
    <row r="40" spans="1:16" ht="18.75" x14ac:dyDescent="0.45">
      <c r="A40" s="84">
        <f>สรุป1.1.6!A43</f>
        <v>32</v>
      </c>
      <c r="B40" s="84" t="str">
        <f>รายชื่อนักเรียน!B37</f>
        <v>เด็กหญิง ณัฐชา จันทร์วิเชียร</v>
      </c>
      <c r="C40" s="99">
        <f>สรุป1.1.1!K43</f>
        <v>0</v>
      </c>
      <c r="D40" s="99">
        <f>สรุป1.1.1!L43</f>
        <v>0</v>
      </c>
      <c r="E40" s="99">
        <f>'สรุป 1.1.2'!K43</f>
        <v>0</v>
      </c>
      <c r="F40" s="99">
        <f>'สรุป 1.1.2'!L43</f>
        <v>0</v>
      </c>
      <c r="G40" s="99">
        <f>สรุป1.1.3!I43</f>
        <v>0</v>
      </c>
      <c r="H40" s="99">
        <f>สรุป1.1.3!J43</f>
        <v>0</v>
      </c>
      <c r="I40" s="99">
        <f>สรุป1.1.4!I43</f>
        <v>0</v>
      </c>
      <c r="J40" s="99">
        <f>สรุป1.1.4!J43</f>
        <v>0</v>
      </c>
      <c r="K40" s="99">
        <f>ผลสัมฤทธิ์1.1.5!Q40</f>
        <v>0</v>
      </c>
      <c r="L40" s="99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4">
        <f t="shared" si="0"/>
        <v>0</v>
      </c>
      <c r="P40" s="84" t="str">
        <f t="shared" si="1"/>
        <v>กำลังพัฒนา</v>
      </c>
    </row>
    <row r="41" spans="1:16" ht="18.75" x14ac:dyDescent="0.45">
      <c r="A41" s="84">
        <f>สรุป1.1.6!A44</f>
        <v>33</v>
      </c>
      <c r="B41" s="84" t="str">
        <f>รายชื่อนักเรียน!B38</f>
        <v>เด็กหญิง นรินทิพย์   เจียรศิริ</v>
      </c>
      <c r="C41" s="99">
        <f>สรุป1.1.1!K44</f>
        <v>0</v>
      </c>
      <c r="D41" s="99">
        <f>สรุป1.1.1!L44</f>
        <v>0</v>
      </c>
      <c r="E41" s="99">
        <f>'สรุป 1.1.2'!K44</f>
        <v>0</v>
      </c>
      <c r="F41" s="99">
        <f>'สรุป 1.1.2'!L44</f>
        <v>0</v>
      </c>
      <c r="G41" s="99">
        <f>สรุป1.1.3!I44</f>
        <v>0</v>
      </c>
      <c r="H41" s="99">
        <f>สรุป1.1.3!J44</f>
        <v>0</v>
      </c>
      <c r="I41" s="99">
        <f>สรุป1.1.4!I44</f>
        <v>0</v>
      </c>
      <c r="J41" s="99">
        <f>สรุป1.1.4!J44</f>
        <v>0</v>
      </c>
      <c r="K41" s="99">
        <f>ผลสัมฤทธิ์1.1.5!Q41</f>
        <v>0</v>
      </c>
      <c r="L41" s="99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4">
        <f t="shared" si="0"/>
        <v>0</v>
      </c>
      <c r="P41" s="84" t="str">
        <f t="shared" si="1"/>
        <v>กำลังพัฒนา</v>
      </c>
    </row>
    <row r="42" spans="1:16" ht="18.75" x14ac:dyDescent="0.45">
      <c r="A42" s="84">
        <f>สรุป1.1.6!A45</f>
        <v>34</v>
      </c>
      <c r="B42" s="84" t="str">
        <f>รายชื่อนักเรียน!B39</f>
        <v>เด็กชายธนกร   จันทร์มณี</v>
      </c>
      <c r="C42" s="99">
        <f>สรุป1.1.1!K45</f>
        <v>0</v>
      </c>
      <c r="D42" s="99">
        <f>สรุป1.1.1!L45</f>
        <v>0</v>
      </c>
      <c r="E42" s="99">
        <f>'สรุป 1.1.2'!K45</f>
        <v>0</v>
      </c>
      <c r="F42" s="99">
        <f>'สรุป 1.1.2'!L45</f>
        <v>0</v>
      </c>
      <c r="G42" s="99">
        <f>สรุป1.1.3!I45</f>
        <v>0</v>
      </c>
      <c r="H42" s="99">
        <f>สรุป1.1.3!J45</f>
        <v>0</v>
      </c>
      <c r="I42" s="99">
        <f>สรุป1.1.4!I45</f>
        <v>0</v>
      </c>
      <c r="J42" s="99">
        <f>สรุป1.1.4!J45</f>
        <v>0</v>
      </c>
      <c r="K42" s="99">
        <f>ผลสัมฤทธิ์1.1.5!Q42</f>
        <v>0</v>
      </c>
      <c r="L42" s="99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4">
        <f t="shared" si="0"/>
        <v>0</v>
      </c>
      <c r="P42" s="84" t="str">
        <f t="shared" si="1"/>
        <v>กำลังพัฒนา</v>
      </c>
    </row>
    <row r="43" spans="1:16" ht="18.75" x14ac:dyDescent="0.45">
      <c r="A43" s="84">
        <f>สรุป1.1.6!A46</f>
        <v>35</v>
      </c>
      <c r="B43" s="84" t="str">
        <f>รายชื่อนักเรียน!B40</f>
        <v>เด็กหญิง นิดานุช ซังแก้ว</v>
      </c>
      <c r="C43" s="99">
        <f>สรุป1.1.1!K46</f>
        <v>0</v>
      </c>
      <c r="D43" s="99">
        <f>สรุป1.1.1!L46</f>
        <v>0</v>
      </c>
      <c r="E43" s="99">
        <f>'สรุป 1.1.2'!K46</f>
        <v>0</v>
      </c>
      <c r="F43" s="99">
        <f>'สรุป 1.1.2'!L46</f>
        <v>0</v>
      </c>
      <c r="G43" s="99">
        <f>สรุป1.1.3!I46</f>
        <v>0</v>
      </c>
      <c r="H43" s="99">
        <f>สรุป1.1.3!J46</f>
        <v>0</v>
      </c>
      <c r="I43" s="99">
        <f>สรุป1.1.4!I46</f>
        <v>0</v>
      </c>
      <c r="J43" s="99">
        <f>สรุป1.1.4!J46</f>
        <v>0</v>
      </c>
      <c r="K43" s="99">
        <f>ผลสัมฤทธิ์1.1.5!Q43</f>
        <v>0</v>
      </c>
      <c r="L43" s="99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4">
        <f t="shared" si="0"/>
        <v>0</v>
      </c>
      <c r="P43" s="84" t="str">
        <f t="shared" si="1"/>
        <v>กำลังพัฒนา</v>
      </c>
    </row>
    <row r="44" spans="1:16" s="2" customFormat="1" ht="18.75" x14ac:dyDescent="0.45">
      <c r="A44" s="84">
        <v>36</v>
      </c>
      <c r="B44" s="84" t="str">
        <f>รายชื่อนักเรียน!B41</f>
        <v>เด็กหญิง ศุภวิณา ประสาทศิลป์</v>
      </c>
      <c r="C44" s="99">
        <f>สรุป1.1.1!K47</f>
        <v>0</v>
      </c>
      <c r="D44" s="99">
        <f>สรุป1.1.1!L47</f>
        <v>0</v>
      </c>
      <c r="E44" s="99">
        <f>'สรุป 1.1.2'!K47</f>
        <v>0</v>
      </c>
      <c r="F44" s="99">
        <f>'สรุป 1.1.2'!L47</f>
        <v>0</v>
      </c>
      <c r="G44" s="99">
        <f>สรุป1.1.3!I47</f>
        <v>0</v>
      </c>
      <c r="H44" s="99">
        <f>สรุป1.1.3!J47</f>
        <v>0</v>
      </c>
      <c r="I44" s="99">
        <f>สรุป1.1.4!I47</f>
        <v>0</v>
      </c>
      <c r="J44" s="99">
        <f>สรุป1.1.4!J47</f>
        <v>0</v>
      </c>
      <c r="K44" s="99">
        <f>ผลสัมฤทธิ์1.1.5!Q44</f>
        <v>0</v>
      </c>
      <c r="L44" s="99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4">
        <f t="shared" ref="O44:O47" si="2">AVERAGE(D44,F44,H44,J44,L44,N44)</f>
        <v>0</v>
      </c>
      <c r="P44" s="84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4">
        <v>37</v>
      </c>
      <c r="B45" s="84" t="str">
        <f>รายชื่อนักเรียน!B42</f>
        <v>เด็กชายสิทธิศักดิ์   ธนบัตร</v>
      </c>
      <c r="C45" s="99">
        <f>สรุป1.1.1!K48</f>
        <v>0</v>
      </c>
      <c r="D45" s="99">
        <f>สรุป1.1.1!L48</f>
        <v>0</v>
      </c>
      <c r="E45" s="99">
        <f>'สรุป 1.1.2'!K48</f>
        <v>0</v>
      </c>
      <c r="F45" s="99">
        <f>'สรุป 1.1.2'!L48</f>
        <v>0</v>
      </c>
      <c r="G45" s="99">
        <f>สรุป1.1.3!I48</f>
        <v>0</v>
      </c>
      <c r="H45" s="99">
        <f>สรุป1.1.3!J48</f>
        <v>0</v>
      </c>
      <c r="I45" s="99">
        <f>สรุป1.1.4!I48</f>
        <v>0</v>
      </c>
      <c r="J45" s="99">
        <f>สรุป1.1.4!J48</f>
        <v>0</v>
      </c>
      <c r="K45" s="99">
        <f>ผลสัมฤทธิ์1.1.5!Q45</f>
        <v>0</v>
      </c>
      <c r="L45" s="99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4">
        <f t="shared" si="2"/>
        <v>0</v>
      </c>
      <c r="P45" s="84" t="str">
        <f t="shared" si="3"/>
        <v>กำลังพัฒนา</v>
      </c>
    </row>
    <row r="46" spans="1:16" s="2" customFormat="1" ht="18.75" x14ac:dyDescent="0.45">
      <c r="A46" s="84">
        <v>38</v>
      </c>
      <c r="B46" s="84" t="str">
        <f>รายชื่อนักเรียน!B43</f>
        <v>เด็กชาย มะรอบี ตาเละ</v>
      </c>
      <c r="C46" s="99">
        <f>สรุป1.1.1!K49</f>
        <v>0</v>
      </c>
      <c r="D46" s="99">
        <f>สรุป1.1.1!L49</f>
        <v>0</v>
      </c>
      <c r="E46" s="99">
        <f>'สรุป 1.1.2'!K49</f>
        <v>0</v>
      </c>
      <c r="F46" s="99">
        <f>'สรุป 1.1.2'!L49</f>
        <v>0</v>
      </c>
      <c r="G46" s="99">
        <f>สรุป1.1.3!I49</f>
        <v>0</v>
      </c>
      <c r="H46" s="99">
        <f>สรุป1.1.3!J49</f>
        <v>0</v>
      </c>
      <c r="I46" s="99">
        <f>สรุป1.1.4!I49</f>
        <v>0</v>
      </c>
      <c r="J46" s="99">
        <f>สรุป1.1.4!J49</f>
        <v>0</v>
      </c>
      <c r="K46" s="99">
        <f>ผลสัมฤทธิ์1.1.5!Q46</f>
        <v>0</v>
      </c>
      <c r="L46" s="99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4">
        <f t="shared" si="2"/>
        <v>0</v>
      </c>
      <c r="P46" s="84" t="str">
        <f t="shared" si="3"/>
        <v>กำลังพัฒนา</v>
      </c>
    </row>
    <row r="47" spans="1:16" s="2" customFormat="1" ht="18.75" x14ac:dyDescent="0.45">
      <c r="A47" s="84">
        <v>39</v>
      </c>
      <c r="B47" s="84" t="str">
        <f>รายชื่อนักเรียน!B44</f>
        <v>เด็กหญิง วิภาวรรณ  เผือกโพธิ์</v>
      </c>
      <c r="C47" s="99">
        <f>สรุป1.1.1!K50</f>
        <v>0</v>
      </c>
      <c r="D47" s="99">
        <f>สรุป1.1.1!L50</f>
        <v>0</v>
      </c>
      <c r="E47" s="99">
        <f>'สรุป 1.1.2'!K50</f>
        <v>0</v>
      </c>
      <c r="F47" s="99">
        <f>'สรุป 1.1.2'!L50</f>
        <v>0</v>
      </c>
      <c r="G47" s="99">
        <f>สรุป1.1.3!I50</f>
        <v>0</v>
      </c>
      <c r="H47" s="99">
        <f>สรุป1.1.3!J50</f>
        <v>0</v>
      </c>
      <c r="I47" s="99">
        <f>สรุป1.1.4!I50</f>
        <v>0</v>
      </c>
      <c r="J47" s="99">
        <f>สรุป1.1.4!J50</f>
        <v>0</v>
      </c>
      <c r="K47" s="99">
        <f>ผลสัมฤทธิ์1.1.5!Q47</f>
        <v>0</v>
      </c>
      <c r="L47" s="99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4">
        <f t="shared" si="2"/>
        <v>0</v>
      </c>
      <c r="P47" s="84" t="str">
        <f t="shared" si="3"/>
        <v>กำลังพัฒนา</v>
      </c>
    </row>
    <row r="48" spans="1:16" ht="18.75" x14ac:dyDescent="0.45">
      <c r="A48" s="84">
        <f>สรุป1.1.6!A51</f>
        <v>40</v>
      </c>
      <c r="B48" s="84" t="str">
        <f>รายชื่อนักเรียน!B45</f>
        <v>เด็กหญิงศุภัสสร  มะเลโรหิตร</v>
      </c>
      <c r="C48" s="99">
        <f>สรุป1.1.1!K51</f>
        <v>0</v>
      </c>
      <c r="D48" s="99">
        <f>สรุป1.1.1!L51</f>
        <v>0</v>
      </c>
      <c r="E48" s="99">
        <f>'สรุป 1.1.2'!K51</f>
        <v>0</v>
      </c>
      <c r="F48" s="99">
        <f>'สรุป 1.1.2'!L51</f>
        <v>0</v>
      </c>
      <c r="G48" s="99">
        <f>สรุป1.1.3!I51</f>
        <v>0</v>
      </c>
      <c r="H48" s="99">
        <f>สรุป1.1.3!J51</f>
        <v>0</v>
      </c>
      <c r="I48" s="99">
        <f>สรุป1.1.4!I51</f>
        <v>0</v>
      </c>
      <c r="J48" s="99">
        <f>สรุป1.1.4!J51</f>
        <v>0</v>
      </c>
      <c r="K48" s="99">
        <f>ผลสัมฤทธิ์1.1.5!Q48</f>
        <v>0</v>
      </c>
      <c r="L48" s="99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4">
        <f t="shared" si="0"/>
        <v>0</v>
      </c>
      <c r="P48" s="84" t="str">
        <f t="shared" si="1"/>
        <v>กำลังพัฒนา</v>
      </c>
    </row>
    <row r="49" spans="1:16" s="2" customFormat="1" ht="18.75" x14ac:dyDescent="0.45">
      <c r="A49" s="84">
        <v>41</v>
      </c>
      <c r="B49" s="84" t="str">
        <f>รายชื่อนักเรียน!B46</f>
        <v>เด็กชายโชคอนันต์  ยูมา</v>
      </c>
      <c r="C49" s="99">
        <f>สรุป1.1.1!K52</f>
        <v>0</v>
      </c>
      <c r="D49" s="99">
        <f>สรุป1.1.1!L52</f>
        <v>0</v>
      </c>
      <c r="E49" s="99">
        <f>'สรุป 1.1.2'!K52</f>
        <v>0</v>
      </c>
      <c r="F49" s="99">
        <f>'สรุป 1.1.2'!L52</f>
        <v>0</v>
      </c>
      <c r="G49" s="99">
        <f>สรุป1.1.3!I52</f>
        <v>0</v>
      </c>
      <c r="H49" s="99">
        <f>สรุป1.1.3!J52</f>
        <v>0</v>
      </c>
      <c r="I49" s="99">
        <f>สรุป1.1.4!I52</f>
        <v>0</v>
      </c>
      <c r="J49" s="99">
        <f>สรุป1.1.4!J52</f>
        <v>0</v>
      </c>
      <c r="K49" s="99">
        <f>ผลสัมฤทธิ์1.1.5!Q49</f>
        <v>0</v>
      </c>
      <c r="L49" s="99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4">
        <f t="shared" ref="O49:O52" si="4">AVERAGE(D49,F49,H49,J49,L49,N49)</f>
        <v>0</v>
      </c>
      <c r="P49" s="84" t="str">
        <f t="shared" ref="P49:P52" si="5">IF(O49&gt;=90,"ยอดเยี่ยม",IF(O49&gt;=80,"ดีเลิศ",IF(O49&gt;=70,"ดี",IF(O49&gt;=50,"ปานกลาง",IF(O49&lt;50,"กำลังพัฒนา")))))</f>
        <v>กำลังพัฒนา</v>
      </c>
    </row>
    <row r="50" spans="1:16" s="2" customFormat="1" ht="18.75" x14ac:dyDescent="0.45">
      <c r="A50" s="84">
        <v>42</v>
      </c>
      <c r="B50" s="84" t="str">
        <f>รายชื่อนักเรียน!B47</f>
        <v>เด็กชายกิตติทัต  ชูฑาสุต</v>
      </c>
      <c r="C50" s="99">
        <f>สรุป1.1.1!K53</f>
        <v>0</v>
      </c>
      <c r="D50" s="99">
        <f>สรุป1.1.1!L53</f>
        <v>0</v>
      </c>
      <c r="E50" s="99">
        <f>'สรุป 1.1.2'!K53</f>
        <v>0</v>
      </c>
      <c r="F50" s="99">
        <f>'สรุป 1.1.2'!L53</f>
        <v>0</v>
      </c>
      <c r="G50" s="99">
        <f>สรุป1.1.3!I53</f>
        <v>0</v>
      </c>
      <c r="H50" s="99">
        <f>สรุป1.1.3!J53</f>
        <v>0</v>
      </c>
      <c r="I50" s="99">
        <f>สรุป1.1.4!I53</f>
        <v>0</v>
      </c>
      <c r="J50" s="99">
        <f>สรุป1.1.4!J53</f>
        <v>0</v>
      </c>
      <c r="K50" s="99">
        <f>ผลสัมฤทธิ์1.1.5!Q50</f>
        <v>0</v>
      </c>
      <c r="L50" s="99">
        <f>ผลสัมฤทธิ์1.1.5!R50</f>
        <v>0</v>
      </c>
      <c r="M50" s="37">
        <f>สรุป1.1.6!G53</f>
        <v>0</v>
      </c>
      <c r="N50" s="36">
        <f>สรุป1.1.6!H53</f>
        <v>0</v>
      </c>
      <c r="O50" s="84">
        <f t="shared" si="4"/>
        <v>0</v>
      </c>
      <c r="P50" s="84" t="str">
        <f t="shared" si="5"/>
        <v>กำลังพัฒนา</v>
      </c>
    </row>
    <row r="51" spans="1:16" s="2" customFormat="1" ht="18.75" x14ac:dyDescent="0.45">
      <c r="A51" s="84">
        <v>43</v>
      </c>
      <c r="B51" s="84" t="str">
        <f>รายชื่อนักเรียน!B48</f>
        <v>เด็กหญิงณัฐมล  นวลละออง</v>
      </c>
      <c r="C51" s="99">
        <f>สรุป1.1.1!K54</f>
        <v>0</v>
      </c>
      <c r="D51" s="99">
        <f>สรุป1.1.1!L54</f>
        <v>0</v>
      </c>
      <c r="E51" s="99">
        <f>'สรุป 1.1.2'!K54</f>
        <v>0</v>
      </c>
      <c r="F51" s="99">
        <f>'สรุป 1.1.2'!L54</f>
        <v>0</v>
      </c>
      <c r="G51" s="99">
        <f>สรุป1.1.3!I54</f>
        <v>0</v>
      </c>
      <c r="H51" s="99">
        <f>สรุป1.1.3!J54</f>
        <v>0</v>
      </c>
      <c r="I51" s="99">
        <f>สรุป1.1.4!I54</f>
        <v>0</v>
      </c>
      <c r="J51" s="99">
        <f>สรุป1.1.4!J54</f>
        <v>0</v>
      </c>
      <c r="K51" s="99">
        <f>ผลสัมฤทธิ์1.1.5!Q51</f>
        <v>0</v>
      </c>
      <c r="L51" s="99">
        <f>ผลสัมฤทธิ์1.1.5!R51</f>
        <v>0</v>
      </c>
      <c r="M51" s="37">
        <f>สรุป1.1.6!G54</f>
        <v>0</v>
      </c>
      <c r="N51" s="36">
        <f>สรุป1.1.6!H54</f>
        <v>0</v>
      </c>
      <c r="O51" s="84">
        <f t="shared" si="4"/>
        <v>0</v>
      </c>
      <c r="P51" s="84" t="str">
        <f t="shared" si="5"/>
        <v>กำลังพัฒนา</v>
      </c>
    </row>
    <row r="52" spans="1:16" s="2" customFormat="1" ht="18.75" x14ac:dyDescent="0.45">
      <c r="A52" s="84">
        <v>44</v>
      </c>
      <c r="B52" s="84" t="str">
        <f>รายชื่อนักเรียน!B49</f>
        <v>เด็กชายวิภพ สุขสวัสดิ์</v>
      </c>
      <c r="C52" s="99">
        <f>สรุป1.1.1!K55</f>
        <v>0</v>
      </c>
      <c r="D52" s="99">
        <f>สรุป1.1.1!L55</f>
        <v>0</v>
      </c>
      <c r="E52" s="99">
        <f>'สรุป 1.1.2'!K55</f>
        <v>0</v>
      </c>
      <c r="F52" s="99">
        <f>'สรุป 1.1.2'!L55</f>
        <v>0</v>
      </c>
      <c r="G52" s="99">
        <f>สรุป1.1.3!I55</f>
        <v>0</v>
      </c>
      <c r="H52" s="99">
        <f>สรุป1.1.3!J55</f>
        <v>0</v>
      </c>
      <c r="I52" s="99">
        <f>สรุป1.1.4!I55</f>
        <v>0</v>
      </c>
      <c r="J52" s="99">
        <f>สรุป1.1.4!J55</f>
        <v>0</v>
      </c>
      <c r="K52" s="99">
        <f>ผลสัมฤทธิ์1.1.5!Q52</f>
        <v>0</v>
      </c>
      <c r="L52" s="99">
        <f>ผลสัมฤทธิ์1.1.5!R52</f>
        <v>0</v>
      </c>
      <c r="M52" s="37">
        <f>สรุป1.1.6!G55</f>
        <v>0</v>
      </c>
      <c r="N52" s="36">
        <f>สรุป1.1.6!H55</f>
        <v>0</v>
      </c>
      <c r="O52" s="84">
        <f t="shared" si="4"/>
        <v>0</v>
      </c>
      <c r="P52" s="84" t="str">
        <f t="shared" si="5"/>
        <v>กำลังพัฒนา</v>
      </c>
    </row>
    <row r="53" spans="1:16" ht="18.75" x14ac:dyDescent="0.45">
      <c r="A53" s="84"/>
      <c r="B53" s="84" t="str">
        <f>สรุป1.1.6!$A$56</f>
        <v>เฉลี่ย</v>
      </c>
      <c r="C53" s="99">
        <f>สรุป1.1.1!K56</f>
        <v>0</v>
      </c>
      <c r="D53" s="99">
        <f>สรุป1.1.1!L56</f>
        <v>0</v>
      </c>
      <c r="E53" s="99">
        <f>'สรุป 1.1.2'!K56</f>
        <v>0</v>
      </c>
      <c r="F53" s="99">
        <f>'สรุป 1.1.2'!L56</f>
        <v>0</v>
      </c>
      <c r="G53" s="99">
        <f>สรุป1.1.3!I56</f>
        <v>0</v>
      </c>
      <c r="H53" s="99">
        <f>สรุป1.1.3!J56</f>
        <v>0</v>
      </c>
      <c r="I53" s="99">
        <f>สรุป1.1.4!I56</f>
        <v>0</v>
      </c>
      <c r="J53" s="99">
        <f>สรุป1.1.4!J56</f>
        <v>0</v>
      </c>
      <c r="K53" s="99">
        <f>ผลสัมฤทธิ์1.1.5!Q53</f>
        <v>0</v>
      </c>
      <c r="L53" s="99">
        <f>ผลสัมฤทธิ์1.1.5!R53</f>
        <v>0</v>
      </c>
      <c r="M53" s="37">
        <f>สรุป1.1.6!G56</f>
        <v>0</v>
      </c>
      <c r="N53" s="36">
        <f>สรุป1.1.6!H56</f>
        <v>0</v>
      </c>
      <c r="O53" s="84">
        <f t="shared" si="0"/>
        <v>0</v>
      </c>
      <c r="P53" s="84" t="str">
        <f t="shared" si="1"/>
        <v>กำลังพัฒนา</v>
      </c>
    </row>
    <row r="54" spans="1:16" s="2" customFormat="1" ht="18.75" x14ac:dyDescent="0.45">
      <c r="A54" s="20"/>
      <c r="B54" s="2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2"/>
      <c r="N54" s="103"/>
      <c r="O54" s="20"/>
      <c r="P54" s="20"/>
    </row>
    <row r="55" spans="1:16" ht="17.25" x14ac:dyDescent="0.4">
      <c r="B55" s="21" t="str">
        <f>สรุป1.1.1!B59</f>
        <v>ลงชื่อ..........................................ผู้ประเมิน</v>
      </c>
      <c r="C55" s="21"/>
      <c r="D55" s="21"/>
      <c r="E55" s="21"/>
      <c r="F55" s="151" t="str">
        <f>เจตคติอาชีพ!H59</f>
        <v>ลงชื่อ..........................................ผู้ประเมิน</v>
      </c>
      <c r="G55" s="151"/>
      <c r="H55" s="151"/>
      <c r="I55" s="151"/>
      <c r="J55" s="151"/>
      <c r="K55" s="151"/>
      <c r="L55" s="151"/>
    </row>
    <row r="56" spans="1:16" ht="17.25" x14ac:dyDescent="0.4">
      <c r="B56" s="21" t="str">
        <f>สรุป1.1.1!B60</f>
        <v>(นางสาวนารีกร พุทธิเภษัช)</v>
      </c>
      <c r="C56" s="21"/>
      <c r="D56" s="21"/>
      <c r="E56" s="21"/>
      <c r="F56" s="151" t="str">
        <f>เจตคติอาชีพ!H60</f>
        <v>(นางสาววิจิตรา วงค์แก้ว)</v>
      </c>
      <c r="G56" s="151"/>
      <c r="H56" s="151"/>
      <c r="I56" s="151"/>
      <c r="J56" s="151"/>
      <c r="K56" s="151"/>
      <c r="L56" s="151"/>
    </row>
  </sheetData>
  <mergeCells count="21">
    <mergeCell ref="G4:H6"/>
    <mergeCell ref="H7:H8"/>
    <mergeCell ref="B4:B8"/>
    <mergeCell ref="F55:L55"/>
    <mergeCell ref="F56:L56"/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0"/>
  <sheetViews>
    <sheetView topLeftCell="A43" workbookViewId="0">
      <selection activeCell="R61" sqref="R61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27" t="s">
        <v>71</v>
      </c>
      <c r="O1" s="127"/>
      <c r="P1" s="127"/>
      <c r="Q1" s="127"/>
      <c r="R1" s="127"/>
      <c r="S1" s="127"/>
      <c r="T1" s="127"/>
      <c r="U1" s="127"/>
      <c r="V1" s="127"/>
      <c r="W1" s="27"/>
      <c r="X1" s="27"/>
      <c r="Y1" s="27"/>
      <c r="Z1" s="27"/>
    </row>
    <row r="2" spans="1:26" ht="16.5" customHeight="1" thickBot="1" x14ac:dyDescent="0.55000000000000004">
      <c r="A2" s="137" t="s">
        <v>49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27" t="s">
        <v>49</v>
      </c>
      <c r="O2" s="127"/>
      <c r="P2" s="127"/>
      <c r="Q2" s="127"/>
      <c r="R2" s="127"/>
      <c r="S2" s="127"/>
      <c r="T2" s="127"/>
      <c r="U2" s="127"/>
      <c r="V2" s="127"/>
      <c r="W2" s="27"/>
      <c r="X2" s="27"/>
      <c r="Y2" s="27"/>
      <c r="Z2" s="27"/>
    </row>
    <row r="3" spans="1:26" ht="21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6"/>
      <c r="M3" s="66"/>
      <c r="N3" s="65"/>
      <c r="O3" s="70" t="str">
        <f>ผลสัมฤทธิ์1.1.5!$B$3</f>
        <v>ชั้นมัธยมมศึกษาปีที่</v>
      </c>
      <c r="P3" s="71" t="str">
        <f>อ่าน!C3</f>
        <v>1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6"/>
      <c r="Z3" s="66"/>
    </row>
    <row r="4" spans="1:26" ht="21.75" x14ac:dyDescent="0.5">
      <c r="A4" s="54" t="s">
        <v>50</v>
      </c>
      <c r="B4" s="54"/>
      <c r="C4" s="39"/>
      <c r="D4" s="39"/>
      <c r="E4" s="54" t="s">
        <v>136</v>
      </c>
      <c r="F4" s="39"/>
      <c r="G4" s="39"/>
      <c r="H4" s="39"/>
      <c r="I4" s="39"/>
      <c r="J4" s="39"/>
      <c r="K4" s="55"/>
      <c r="L4" s="55"/>
      <c r="M4" s="55"/>
      <c r="N4" s="32" t="s">
        <v>50</v>
      </c>
      <c r="O4" s="32"/>
      <c r="P4" s="29"/>
      <c r="Q4" s="29"/>
      <c r="R4" s="32" t="s">
        <v>136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137</v>
      </c>
      <c r="B5" s="39"/>
      <c r="C5" s="39"/>
      <c r="D5" s="39"/>
      <c r="E5" s="39"/>
      <c r="F5" s="39"/>
      <c r="G5" s="39" t="s">
        <v>138</v>
      </c>
      <c r="H5" s="39"/>
      <c r="I5" s="55"/>
      <c r="J5" s="55"/>
      <c r="K5" s="55"/>
      <c r="L5" s="55"/>
      <c r="M5" s="55"/>
      <c r="N5" s="29" t="s">
        <v>137</v>
      </c>
      <c r="O5" s="29"/>
      <c r="P5" s="29"/>
      <c r="Q5" s="29"/>
      <c r="R5" s="29"/>
      <c r="S5" s="29" t="s">
        <v>138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139</v>
      </c>
      <c r="B6" s="39"/>
      <c r="C6" s="39"/>
      <c r="D6" s="39"/>
      <c r="E6" s="39"/>
      <c r="F6" s="39"/>
      <c r="G6" s="39"/>
      <c r="H6" s="39"/>
      <c r="I6" s="39"/>
      <c r="J6" s="39"/>
      <c r="K6" s="55"/>
      <c r="L6" s="55"/>
      <c r="M6" s="55"/>
      <c r="N6" s="29" t="s">
        <v>140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5" t="s">
        <v>8</v>
      </c>
      <c r="B7" s="126" t="s">
        <v>120</v>
      </c>
      <c r="C7" s="122" t="s">
        <v>141</v>
      </c>
      <c r="D7" s="156"/>
      <c r="E7" s="156"/>
      <c r="F7" s="156"/>
      <c r="G7" s="156"/>
      <c r="H7" s="156"/>
      <c r="I7" s="156"/>
      <c r="J7" s="156"/>
      <c r="K7" s="126" t="s">
        <v>60</v>
      </c>
      <c r="L7" s="126" t="s">
        <v>61</v>
      </c>
      <c r="M7" s="157" t="s">
        <v>20</v>
      </c>
    </row>
    <row r="8" spans="1:26" ht="18.75" customHeight="1" x14ac:dyDescent="0.5">
      <c r="A8" s="155"/>
      <c r="B8" s="126"/>
      <c r="C8" s="154" t="s">
        <v>142</v>
      </c>
      <c r="D8" s="154" t="s">
        <v>143</v>
      </c>
      <c r="E8" s="154" t="s">
        <v>144</v>
      </c>
      <c r="F8" s="154" t="s">
        <v>145</v>
      </c>
      <c r="G8" s="154" t="s">
        <v>146</v>
      </c>
      <c r="H8" s="154" t="s">
        <v>147</v>
      </c>
      <c r="I8" s="154" t="s">
        <v>148</v>
      </c>
      <c r="J8" s="154" t="s">
        <v>149</v>
      </c>
      <c r="K8" s="126"/>
      <c r="L8" s="126"/>
      <c r="M8" s="157"/>
      <c r="N8" s="138" t="s">
        <v>75</v>
      </c>
      <c r="O8" s="140" t="s">
        <v>20</v>
      </c>
      <c r="P8" s="141"/>
      <c r="Q8" s="141"/>
      <c r="R8" s="141"/>
      <c r="S8" s="142"/>
      <c r="T8" s="138" t="s">
        <v>6</v>
      </c>
    </row>
    <row r="9" spans="1:26" ht="56.25" customHeight="1" x14ac:dyDescent="0.5">
      <c r="A9" s="155"/>
      <c r="B9" s="126"/>
      <c r="C9" s="154"/>
      <c r="D9" s="154"/>
      <c r="E9" s="154"/>
      <c r="F9" s="154"/>
      <c r="G9" s="154"/>
      <c r="H9" s="154"/>
      <c r="I9" s="154"/>
      <c r="J9" s="154"/>
      <c r="K9" s="56">
        <v>24</v>
      </c>
      <c r="L9" s="126"/>
      <c r="M9" s="157"/>
      <c r="N9" s="139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39"/>
    </row>
    <row r="10" spans="1:26" ht="15.75" customHeight="1" x14ac:dyDescent="0.5">
      <c r="A10" s="33">
        <v>1</v>
      </c>
      <c r="B10" s="34" t="str">
        <f>รายชื่อนักเรียน!B6</f>
        <v>เด็กหญิงใหม่ โน่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50">
        <f>C10+D10+E10+F10+G10+H10+I10+J10</f>
        <v>24</v>
      </c>
      <c r="L10" s="50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24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เด็กหญิงเกสรา หมื่นดวง</v>
      </c>
      <c r="C11" s="33"/>
      <c r="D11" s="33"/>
      <c r="E11" s="33"/>
      <c r="F11" s="33"/>
      <c r="G11" s="33"/>
      <c r="H11" s="33"/>
      <c r="I11" s="33"/>
      <c r="J11" s="33"/>
      <c r="K11" s="50">
        <f t="shared" ref="K11:K49" si="0">C11+D11+E11+F11+G11+H11+I11+J11</f>
        <v>0</v>
      </c>
      <c r="L11" s="50">
        <f t="shared" ref="L11:L54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61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เด็กหญิงตันหยง ศรีภิญโญ</v>
      </c>
      <c r="C12" s="33"/>
      <c r="D12" s="33"/>
      <c r="E12" s="33"/>
      <c r="F12" s="33"/>
      <c r="G12" s="33"/>
      <c r="H12" s="33"/>
      <c r="I12" s="33"/>
      <c r="J12" s="33"/>
      <c r="K12" s="50">
        <f t="shared" si="0"/>
        <v>0</v>
      </c>
      <c r="L12" s="50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เด็กชายธนกรณ์ ศิริเมร์</v>
      </c>
      <c r="C13" s="33"/>
      <c r="D13" s="33"/>
      <c r="E13" s="33"/>
      <c r="F13" s="33"/>
      <c r="G13" s="33"/>
      <c r="H13" s="33"/>
      <c r="I13" s="33"/>
      <c r="J13" s="33"/>
      <c r="K13" s="50">
        <f t="shared" si="0"/>
        <v>0</v>
      </c>
      <c r="L13" s="50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เด็กหญิงวริศรา ชูชนะ</v>
      </c>
      <c r="C14" s="33"/>
      <c r="D14" s="33"/>
      <c r="E14" s="33"/>
      <c r="F14" s="33"/>
      <c r="G14" s="33"/>
      <c r="H14" s="33"/>
      <c r="I14" s="33"/>
      <c r="J14" s="33"/>
      <c r="K14" s="50">
        <f t="shared" si="0"/>
        <v>0</v>
      </c>
      <c r="L14" s="50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เด็กชายภูรินทร์ ม่วงแดง</v>
      </c>
      <c r="C15" s="33"/>
      <c r="D15" s="33"/>
      <c r="E15" s="33"/>
      <c r="F15" s="33"/>
      <c r="G15" s="33"/>
      <c r="H15" s="33"/>
      <c r="I15" s="33"/>
      <c r="J15" s="33"/>
      <c r="K15" s="50">
        <f t="shared" si="0"/>
        <v>0</v>
      </c>
      <c r="L15" s="50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เด็กชายภูเมศ ม่วงแดง</v>
      </c>
      <c r="C16" s="33"/>
      <c r="D16" s="33"/>
      <c r="E16" s="33"/>
      <c r="F16" s="33"/>
      <c r="G16" s="33"/>
      <c r="H16" s="33"/>
      <c r="I16" s="33"/>
      <c r="J16" s="33"/>
      <c r="K16" s="50">
        <f t="shared" si="0"/>
        <v>0</v>
      </c>
      <c r="L16" s="50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เด็กชายวีระพล สร้อยสน</v>
      </c>
      <c r="C17" s="33"/>
      <c r="D17" s="33"/>
      <c r="E17" s="33"/>
      <c r="F17" s="33"/>
      <c r="G17" s="33"/>
      <c r="H17" s="33"/>
      <c r="I17" s="33"/>
      <c r="J17" s="33"/>
      <c r="K17" s="50">
        <f t="shared" si="0"/>
        <v>0</v>
      </c>
      <c r="L17" s="50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เด็กหญิงตรีชฎา ขาวสอาด</v>
      </c>
      <c r="C18" s="33"/>
      <c r="D18" s="33"/>
      <c r="E18" s="33"/>
      <c r="F18" s="33"/>
      <c r="G18" s="33"/>
      <c r="H18" s="33"/>
      <c r="I18" s="33"/>
      <c r="J18" s="33"/>
      <c r="K18" s="50">
        <f t="shared" si="0"/>
        <v>0</v>
      </c>
      <c r="L18" s="50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เด็กชายทนุธรรม จงทอง</v>
      </c>
      <c r="C19" s="33"/>
      <c r="D19" s="33"/>
      <c r="E19" s="33"/>
      <c r="F19" s="33"/>
      <c r="G19" s="33"/>
      <c r="H19" s="33"/>
      <c r="I19" s="33"/>
      <c r="J19" s="33"/>
      <c r="K19" s="50">
        <f t="shared" si="0"/>
        <v>0</v>
      </c>
      <c r="L19" s="50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เด็กชายรัตนพล บำรุงรัตน์</v>
      </c>
      <c r="C20" s="33"/>
      <c r="D20" s="33"/>
      <c r="E20" s="33"/>
      <c r="F20" s="33"/>
      <c r="G20" s="33"/>
      <c r="H20" s="33"/>
      <c r="I20" s="33"/>
      <c r="J20" s="33"/>
      <c r="K20" s="50">
        <f t="shared" si="0"/>
        <v>0</v>
      </c>
      <c r="L20" s="50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เด็กหญิงฉัตรกมล คงรักษา</v>
      </c>
      <c r="C21" s="33"/>
      <c r="D21" s="33"/>
      <c r="E21" s="33"/>
      <c r="F21" s="33"/>
      <c r="G21" s="33"/>
      <c r="H21" s="33"/>
      <c r="I21" s="33"/>
      <c r="J21" s="33"/>
      <c r="K21" s="50">
        <f t="shared" si="0"/>
        <v>0</v>
      </c>
      <c r="L21" s="50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เด็กหญิงขวัญพิชชา อุ่นภิรมย์</v>
      </c>
      <c r="C22" s="33"/>
      <c r="D22" s="33"/>
      <c r="E22" s="33"/>
      <c r="F22" s="33"/>
      <c r="G22" s="33"/>
      <c r="H22" s="33"/>
      <c r="I22" s="33"/>
      <c r="J22" s="33"/>
      <c r="K22" s="50">
        <f t="shared" si="0"/>
        <v>0</v>
      </c>
      <c r="L22" s="50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เด็กชายเจตนิพัทธ์ จันทร์ปะทิว</v>
      </c>
      <c r="C23" s="33"/>
      <c r="D23" s="33"/>
      <c r="E23" s="33"/>
      <c r="F23" s="33"/>
      <c r="G23" s="33"/>
      <c r="H23" s="33"/>
      <c r="I23" s="33"/>
      <c r="J23" s="33"/>
      <c r="K23" s="50">
        <f t="shared" si="0"/>
        <v>0</v>
      </c>
      <c r="L23" s="50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เด็กหญิงเพียงฟ้า ทองปาน</v>
      </c>
      <c r="C24" s="33"/>
      <c r="D24" s="33"/>
      <c r="E24" s="33"/>
      <c r="F24" s="33"/>
      <c r="G24" s="33"/>
      <c r="H24" s="33"/>
      <c r="I24" s="33"/>
      <c r="J24" s="33"/>
      <c r="K24" s="50">
        <f t="shared" si="0"/>
        <v>0</v>
      </c>
      <c r="L24" s="50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เด็กชายนพรุจ ธนสาร</v>
      </c>
      <c r="C25" s="33"/>
      <c r="D25" s="33"/>
      <c r="E25" s="33"/>
      <c r="F25" s="33"/>
      <c r="G25" s="33"/>
      <c r="H25" s="33"/>
      <c r="I25" s="33"/>
      <c r="J25" s="33"/>
      <c r="K25" s="50">
        <f t="shared" si="0"/>
        <v>0</v>
      </c>
      <c r="L25" s="50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เด็กหญิงถิรดา ฉิมขันธ์</v>
      </c>
      <c r="C26" s="33"/>
      <c r="D26" s="33"/>
      <c r="E26" s="33"/>
      <c r="F26" s="33"/>
      <c r="G26" s="33"/>
      <c r="H26" s="33"/>
      <c r="I26" s="33"/>
      <c r="J26" s="33"/>
      <c r="K26" s="50">
        <f t="shared" si="0"/>
        <v>0</v>
      </c>
      <c r="L26" s="50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เด็กชายอนัญพร วงศ์สุวัฒน์</v>
      </c>
      <c r="C27" s="33"/>
      <c r="D27" s="33"/>
      <c r="E27" s="33"/>
      <c r="F27" s="33"/>
      <c r="G27" s="33"/>
      <c r="H27" s="33"/>
      <c r="I27" s="33"/>
      <c r="J27" s="33"/>
      <c r="K27" s="50">
        <f t="shared" si="0"/>
        <v>0</v>
      </c>
      <c r="L27" s="50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เด็กหญิงอารียา ชื่นสุดใจ</v>
      </c>
      <c r="C28" s="33"/>
      <c r="D28" s="33"/>
      <c r="E28" s="33"/>
      <c r="F28" s="33"/>
      <c r="G28" s="33"/>
      <c r="H28" s="33"/>
      <c r="I28" s="33"/>
      <c r="J28" s="33"/>
      <c r="K28" s="50">
        <f t="shared" si="0"/>
        <v>0</v>
      </c>
      <c r="L28" s="50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เด็กชายวิศว์ชนนท์ หงษ์สะทาน</v>
      </c>
      <c r="C29" s="33"/>
      <c r="D29" s="33"/>
      <c r="E29" s="33"/>
      <c r="F29" s="33"/>
      <c r="G29" s="33"/>
      <c r="H29" s="33"/>
      <c r="I29" s="33"/>
      <c r="J29" s="33"/>
      <c r="K29" s="50">
        <f t="shared" si="0"/>
        <v>0</v>
      </c>
      <c r="L29" s="50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เด็กชายวรวุฒิ รอดคง</v>
      </c>
      <c r="C30" s="33"/>
      <c r="D30" s="33"/>
      <c r="E30" s="33"/>
      <c r="F30" s="33"/>
      <c r="G30" s="33"/>
      <c r="H30" s="33"/>
      <c r="I30" s="33"/>
      <c r="J30" s="33"/>
      <c r="K30" s="50">
        <f t="shared" si="0"/>
        <v>0</v>
      </c>
      <c r="L30" s="50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เด็กหญิงปาลีนา ยอดยิ่ง</v>
      </c>
      <c r="C31" s="33"/>
      <c r="D31" s="33"/>
      <c r="E31" s="33"/>
      <c r="F31" s="33"/>
      <c r="G31" s="33"/>
      <c r="H31" s="33"/>
      <c r="I31" s="33"/>
      <c r="J31" s="33"/>
      <c r="K31" s="50">
        <f t="shared" si="0"/>
        <v>0</v>
      </c>
      <c r="L31" s="50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เด็กชายกฤตภาส แช่มมี</v>
      </c>
      <c r="C32" s="33"/>
      <c r="D32" s="33"/>
      <c r="E32" s="33"/>
      <c r="F32" s="33"/>
      <c r="G32" s="33"/>
      <c r="H32" s="33"/>
      <c r="I32" s="33"/>
      <c r="J32" s="33"/>
      <c r="K32" s="50">
        <f t="shared" si="0"/>
        <v>0</v>
      </c>
      <c r="L32" s="50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เด็กหญิงดิษยา บุญจำนงค์</v>
      </c>
      <c r="C33" s="33"/>
      <c r="D33" s="33"/>
      <c r="E33" s="33"/>
      <c r="F33" s="33"/>
      <c r="G33" s="33"/>
      <c r="H33" s="33"/>
      <c r="I33" s="33"/>
      <c r="J33" s="33"/>
      <c r="K33" s="50">
        <f t="shared" si="0"/>
        <v>0</v>
      </c>
      <c r="L33" s="50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เด็กหญิงศศิณี ศรีสงคราม</v>
      </c>
      <c r="C34" s="33"/>
      <c r="D34" s="33"/>
      <c r="E34" s="33"/>
      <c r="F34" s="33"/>
      <c r="G34" s="33"/>
      <c r="H34" s="33"/>
      <c r="I34" s="33"/>
      <c r="J34" s="33"/>
      <c r="K34" s="50">
        <f t="shared" si="0"/>
        <v>0</v>
      </c>
      <c r="L34" s="50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เด็กชายอชิตพงษ์ วงค์พยัคฆ์</v>
      </c>
      <c r="C35" s="33"/>
      <c r="D35" s="33"/>
      <c r="E35" s="33"/>
      <c r="F35" s="33"/>
      <c r="G35" s="33"/>
      <c r="H35" s="33"/>
      <c r="I35" s="33"/>
      <c r="J35" s="33"/>
      <c r="K35" s="50">
        <f t="shared" si="0"/>
        <v>0</v>
      </c>
      <c r="L35" s="50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เด็กชายกุญชร ทิพย์มงคล</v>
      </c>
      <c r="C36" s="33"/>
      <c r="D36" s="33"/>
      <c r="E36" s="33"/>
      <c r="F36" s="33"/>
      <c r="G36" s="33"/>
      <c r="H36" s="33"/>
      <c r="I36" s="33"/>
      <c r="J36" s="33"/>
      <c r="K36" s="50">
        <f t="shared" si="0"/>
        <v>0</v>
      </c>
      <c r="L36" s="50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 t="str">
        <f>รายชื่อนักเรียน!B33</f>
        <v>เด็กหญิงสุวิมล คงสาลี</v>
      </c>
      <c r="C37" s="33"/>
      <c r="D37" s="33"/>
      <c r="E37" s="33"/>
      <c r="F37" s="33"/>
      <c r="G37" s="33"/>
      <c r="H37" s="33"/>
      <c r="I37" s="33"/>
      <c r="J37" s="33"/>
      <c r="K37" s="50">
        <f t="shared" si="0"/>
        <v>0</v>
      </c>
      <c r="L37" s="50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 t="str">
        <f>รายชื่อนักเรียน!B34</f>
        <v>นางสาวเอเอเอา</v>
      </c>
      <c r="C38" s="33"/>
      <c r="D38" s="33"/>
      <c r="E38" s="33"/>
      <c r="F38" s="33"/>
      <c r="G38" s="33"/>
      <c r="H38" s="33"/>
      <c r="I38" s="33"/>
      <c r="J38" s="33"/>
      <c r="K38" s="50">
        <f t="shared" si="0"/>
        <v>0</v>
      </c>
      <c r="L38" s="50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 t="str">
        <f>รายชื่อนักเรียน!B35</f>
        <v>เด็กชายบุญญฤทธิ์  อักษรเขตต์</v>
      </c>
      <c r="C39" s="33"/>
      <c r="D39" s="33"/>
      <c r="E39" s="33"/>
      <c r="F39" s="33"/>
      <c r="G39" s="33"/>
      <c r="H39" s="33"/>
      <c r="I39" s="33"/>
      <c r="J39" s="33"/>
      <c r="K39" s="50">
        <f t="shared" si="0"/>
        <v>0</v>
      </c>
      <c r="L39" s="50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 t="str">
        <f>รายชื่อนักเรียน!B36</f>
        <v>เด็กหญิง พรไพลิน   ผึ่งผาย</v>
      </c>
      <c r="C40" s="33"/>
      <c r="D40" s="33"/>
      <c r="E40" s="33"/>
      <c r="F40" s="33"/>
      <c r="G40" s="33"/>
      <c r="H40" s="33"/>
      <c r="I40" s="33"/>
      <c r="J40" s="33"/>
      <c r="K40" s="50">
        <f t="shared" si="0"/>
        <v>0</v>
      </c>
      <c r="L40" s="50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 t="str">
        <f>รายชื่อนักเรียน!B37</f>
        <v>เด็กหญิง ณัฐชา จันทร์วิเชียร</v>
      </c>
      <c r="C41" s="33"/>
      <c r="D41" s="33"/>
      <c r="E41" s="33"/>
      <c r="F41" s="33"/>
      <c r="G41" s="33"/>
      <c r="H41" s="33"/>
      <c r="I41" s="33"/>
      <c r="J41" s="33"/>
      <c r="K41" s="50">
        <f t="shared" si="0"/>
        <v>0</v>
      </c>
      <c r="L41" s="50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 t="str">
        <f>รายชื่อนักเรียน!B38</f>
        <v>เด็กหญิง นรินทิพย์   เจียรศิริ</v>
      </c>
      <c r="C42" s="33"/>
      <c r="D42" s="33"/>
      <c r="E42" s="33"/>
      <c r="F42" s="33"/>
      <c r="G42" s="33"/>
      <c r="H42" s="33"/>
      <c r="I42" s="33"/>
      <c r="J42" s="33"/>
      <c r="K42" s="50">
        <f t="shared" si="0"/>
        <v>0</v>
      </c>
      <c r="L42" s="50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 t="str">
        <f>รายชื่อนักเรียน!B39</f>
        <v>เด็กชายธนกร   จันทร์มณี</v>
      </c>
      <c r="C43" s="33"/>
      <c r="D43" s="33"/>
      <c r="E43" s="33"/>
      <c r="F43" s="33"/>
      <c r="G43" s="33"/>
      <c r="H43" s="33"/>
      <c r="I43" s="33"/>
      <c r="J43" s="33"/>
      <c r="K43" s="50">
        <f t="shared" si="0"/>
        <v>0</v>
      </c>
      <c r="L43" s="50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 t="str">
        <f>รายชื่อนักเรียน!B40</f>
        <v>เด็กหญิง นิดานุช ซังแก้ว</v>
      </c>
      <c r="C44" s="33"/>
      <c r="D44" s="33"/>
      <c r="E44" s="33"/>
      <c r="F44" s="33"/>
      <c r="G44" s="33"/>
      <c r="H44" s="33"/>
      <c r="I44" s="33"/>
      <c r="J44" s="33"/>
      <c r="K44" s="50">
        <f t="shared" si="0"/>
        <v>0</v>
      </c>
      <c r="L44" s="50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8">
        <v>36</v>
      </c>
      <c r="B45" s="34" t="str">
        <f>รายชื่อนักเรียน!B41</f>
        <v>เด็กหญิง ศุภวิณา ประสาทศิลป์</v>
      </c>
      <c r="C45" s="88"/>
      <c r="D45" s="88"/>
      <c r="E45" s="88"/>
      <c r="F45" s="88"/>
      <c r="G45" s="88"/>
      <c r="H45" s="88"/>
      <c r="I45" s="88"/>
      <c r="J45" s="88"/>
      <c r="K45" s="50">
        <f t="shared" ref="K45:K48" si="4">C45+D45+E45+F45+G45+H45+I45+J45</f>
        <v>0</v>
      </c>
      <c r="L45" s="50">
        <f t="shared" ref="L45:L48" si="5">(K45*100)/$K$9</f>
        <v>0</v>
      </c>
      <c r="M45" s="88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8">
        <v>37</v>
      </c>
      <c r="B46" s="34" t="str">
        <f>รายชื่อนักเรียน!B42</f>
        <v>เด็กชายสิทธิศักดิ์   ธนบัตร</v>
      </c>
      <c r="C46" s="88"/>
      <c r="D46" s="88"/>
      <c r="E46" s="88"/>
      <c r="F46" s="88"/>
      <c r="G46" s="88"/>
      <c r="H46" s="88"/>
      <c r="I46" s="88"/>
      <c r="J46" s="88"/>
      <c r="K46" s="50">
        <f t="shared" si="4"/>
        <v>0</v>
      </c>
      <c r="L46" s="50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88">
        <v>38</v>
      </c>
      <c r="B47" s="34" t="str">
        <f>รายชื่อนักเรียน!B43</f>
        <v>เด็กชาย มะรอบี ตาเละ</v>
      </c>
      <c r="C47" s="88"/>
      <c r="D47" s="88"/>
      <c r="E47" s="88"/>
      <c r="F47" s="88"/>
      <c r="G47" s="88"/>
      <c r="H47" s="88"/>
      <c r="I47" s="88"/>
      <c r="J47" s="88"/>
      <c r="K47" s="50">
        <f t="shared" si="4"/>
        <v>0</v>
      </c>
      <c r="L47" s="50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88">
        <v>39</v>
      </c>
      <c r="B48" s="34" t="str">
        <f>รายชื่อนักเรียน!B44</f>
        <v>เด็กหญิง วิภาวรรณ  เผือกโพธิ์</v>
      </c>
      <c r="C48" s="88"/>
      <c r="D48" s="88"/>
      <c r="E48" s="88"/>
      <c r="F48" s="88"/>
      <c r="G48" s="88"/>
      <c r="H48" s="88"/>
      <c r="I48" s="88"/>
      <c r="J48" s="88"/>
      <c r="K48" s="50">
        <f t="shared" si="4"/>
        <v>0</v>
      </c>
      <c r="L48" s="50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3">
        <v>40</v>
      </c>
      <c r="B49" s="34" t="str">
        <f>รายชื่อนักเรียน!B45</f>
        <v>เด็กหญิงศุภัสสร  มะเลโรหิตร</v>
      </c>
      <c r="C49" s="33"/>
      <c r="D49" s="33"/>
      <c r="E49" s="33"/>
      <c r="F49" s="33"/>
      <c r="G49" s="33"/>
      <c r="H49" s="33"/>
      <c r="I49" s="33"/>
      <c r="J49" s="33"/>
      <c r="K49" s="50">
        <f t="shared" si="0"/>
        <v>0</v>
      </c>
      <c r="L49" s="50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09">
        <v>41</v>
      </c>
      <c r="B50" s="34" t="str">
        <f>รายชื่อนักเรียน!B46</f>
        <v>เด็กชายโชคอนันต์  ยูมา</v>
      </c>
      <c r="C50" s="108"/>
      <c r="D50" s="108"/>
      <c r="E50" s="108"/>
      <c r="F50" s="108"/>
      <c r="G50" s="108"/>
      <c r="H50" s="108"/>
      <c r="I50" s="108"/>
      <c r="J50" s="108"/>
      <c r="K50" s="50">
        <f t="shared" ref="K50:K53" si="7">C50+D50+E50+F50+G50+H50+I50+J50</f>
        <v>0</v>
      </c>
      <c r="L50" s="50">
        <f t="shared" ref="L50:L53" si="8">(K50*100)/$K$9</f>
        <v>0</v>
      </c>
      <c r="M50" s="108" t="str">
        <f t="shared" ref="M50:M53" si="9">IF(L50&gt;=90,"ยอดเยี่ยม",IF(L50&gt;=80,"ดีเลิศ",IF(L50&gt;=70,"ดี",IF(L50&gt;=50,"ปานกลาง",IF(L50&lt;50,"กำลังพัฒนา")))))</f>
        <v>กำลังพัฒนา</v>
      </c>
    </row>
    <row r="51" spans="1:13" ht="15.75" customHeight="1" x14ac:dyDescent="0.45">
      <c r="A51" s="109">
        <v>42</v>
      </c>
      <c r="B51" s="34" t="str">
        <f>รายชื่อนักเรียน!B47</f>
        <v>เด็กชายกิตติทัต  ชูฑาสุต</v>
      </c>
      <c r="C51" s="108"/>
      <c r="D51" s="108"/>
      <c r="E51" s="108"/>
      <c r="F51" s="108"/>
      <c r="G51" s="108"/>
      <c r="H51" s="108"/>
      <c r="I51" s="108"/>
      <c r="J51" s="108"/>
      <c r="K51" s="50">
        <f t="shared" si="7"/>
        <v>0</v>
      </c>
      <c r="L51" s="50">
        <f t="shared" si="8"/>
        <v>0</v>
      </c>
      <c r="M51" s="108" t="str">
        <f t="shared" si="9"/>
        <v>กำลังพัฒนา</v>
      </c>
    </row>
    <row r="52" spans="1:13" ht="15.75" customHeight="1" x14ac:dyDescent="0.45">
      <c r="A52" s="109">
        <v>43</v>
      </c>
      <c r="B52" s="34" t="str">
        <f>รายชื่อนักเรียน!B48</f>
        <v>เด็กหญิงณัฐมล  นวลละออง</v>
      </c>
      <c r="C52" s="108"/>
      <c r="D52" s="108"/>
      <c r="E52" s="108"/>
      <c r="F52" s="108"/>
      <c r="G52" s="108"/>
      <c r="H52" s="108"/>
      <c r="I52" s="108"/>
      <c r="J52" s="108"/>
      <c r="K52" s="50">
        <f t="shared" si="7"/>
        <v>0</v>
      </c>
      <c r="L52" s="50">
        <f t="shared" si="8"/>
        <v>0</v>
      </c>
      <c r="M52" s="108" t="str">
        <f t="shared" si="9"/>
        <v>กำลังพัฒนา</v>
      </c>
    </row>
    <row r="53" spans="1:13" ht="15.75" customHeight="1" x14ac:dyDescent="0.45">
      <c r="A53" s="109">
        <v>44</v>
      </c>
      <c r="B53" s="34" t="str">
        <f>รายชื่อนักเรียน!B49</f>
        <v>เด็กชายวิภพ สุขสวัสดิ์</v>
      </c>
      <c r="C53" s="108"/>
      <c r="D53" s="108"/>
      <c r="E53" s="108"/>
      <c r="F53" s="108"/>
      <c r="G53" s="108"/>
      <c r="H53" s="108"/>
      <c r="I53" s="108"/>
      <c r="J53" s="108"/>
      <c r="K53" s="50">
        <f t="shared" si="7"/>
        <v>0</v>
      </c>
      <c r="L53" s="50">
        <f t="shared" si="8"/>
        <v>0</v>
      </c>
      <c r="M53" s="108" t="str">
        <f t="shared" si="9"/>
        <v>กำลังพัฒนา</v>
      </c>
    </row>
    <row r="54" spans="1:13" ht="15.75" customHeight="1" x14ac:dyDescent="0.45">
      <c r="A54" s="152" t="s">
        <v>12</v>
      </c>
      <c r="B54" s="153"/>
      <c r="C54" s="57">
        <f>(SUM(C10:C49)/COUNTA(B10:B49))</f>
        <v>7.4999999999999997E-2</v>
      </c>
      <c r="D54" s="57">
        <f>(SUM(D10:D49)/COUNTA(B10:B49))</f>
        <v>7.4999999999999997E-2</v>
      </c>
      <c r="E54" s="57">
        <f>(SUM(E10:E49)/COUNTA(B10:B49))</f>
        <v>7.4999999999999997E-2</v>
      </c>
      <c r="F54" s="57">
        <f>(SUM(F10:F49)/COUNTA(B10:B49))</f>
        <v>7.4999999999999997E-2</v>
      </c>
      <c r="G54" s="57">
        <f>(SUM(G10:G49)/COUNTA(B10:B49))</f>
        <v>7.4999999999999997E-2</v>
      </c>
      <c r="H54" s="57">
        <f>(SUM(H10:H49)/COUNTA(B10:B49))</f>
        <v>7.4999999999999997E-2</v>
      </c>
      <c r="I54" s="57">
        <f>(SUM(I10:I49)/COUNTA(B10:B49))</f>
        <v>7.4999999999999997E-2</v>
      </c>
      <c r="J54" s="57">
        <f>(SUM(J10:J49)/COUNTA(B10:B49))</f>
        <v>7.4999999999999997E-2</v>
      </c>
      <c r="K54" s="58">
        <f>SUM(C54:J54)</f>
        <v>0.6</v>
      </c>
      <c r="L54" s="58">
        <f t="shared" si="1"/>
        <v>2.5</v>
      </c>
      <c r="M54" s="57" t="str">
        <f>IF(L54&gt;=90,"ยอดเยี่ยม",IF(L54&gt;=80,"ดีเลิศ",IF(L54&gt;=70,"ดี",IF(L54&gt;=50,"ปานกลาง",IF(L54&lt;50,"กำลังพัฒนา")))))</f>
        <v>กำลังพัฒนา</v>
      </c>
    </row>
    <row r="57" spans="1:13" ht="17.25" x14ac:dyDescent="0.4">
      <c r="B57" s="151" t="str">
        <f>สรุป1.1.1!B59</f>
        <v>ลงชื่อ..........................................ผู้ประเมิน</v>
      </c>
      <c r="C57" s="151"/>
      <c r="D57" s="151"/>
      <c r="E57" s="151"/>
      <c r="F57" s="151"/>
      <c r="G57" s="21"/>
      <c r="H57" s="151" t="str">
        <f>เจตคติอาชีพ!H59</f>
        <v>ลงชื่อ..........................................ผู้ประเมิน</v>
      </c>
      <c r="I57" s="151"/>
      <c r="J57" s="151"/>
      <c r="K57" s="151"/>
      <c r="L57" s="151"/>
    </row>
    <row r="58" spans="1:13" ht="17.25" x14ac:dyDescent="0.4">
      <c r="B58" s="151" t="str">
        <f>สรุป1.1.1!B60</f>
        <v>(นางสาวนารีกร พุทธิเภษัช)</v>
      </c>
      <c r="C58" s="151"/>
      <c r="D58" s="151"/>
      <c r="E58" s="151"/>
      <c r="F58" s="21"/>
      <c r="G58" s="21"/>
      <c r="H58" s="151" t="str">
        <f>เจตคติอาชีพ!H60</f>
        <v>(นางสาววิจิตรา วงค์แก้ว)</v>
      </c>
      <c r="I58" s="151"/>
      <c r="J58" s="151"/>
      <c r="K58" s="151"/>
      <c r="L58" s="151"/>
    </row>
    <row r="59" spans="1:13" ht="17.25" x14ac:dyDescent="0.4">
      <c r="B59" s="151"/>
      <c r="C59" s="151"/>
      <c r="D59" s="151"/>
      <c r="E59" s="151"/>
      <c r="F59" s="21"/>
      <c r="G59" s="21"/>
      <c r="H59" s="151"/>
      <c r="I59" s="151"/>
      <c r="J59" s="151"/>
      <c r="K59" s="151"/>
      <c r="L59" s="151"/>
    </row>
    <row r="60" spans="1:13" ht="17.25" x14ac:dyDescent="0.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</sheetData>
  <mergeCells count="28">
    <mergeCell ref="B57:F57"/>
    <mergeCell ref="B58:E58"/>
    <mergeCell ref="B59:E59"/>
    <mergeCell ref="H57:L57"/>
    <mergeCell ref="H58:L58"/>
    <mergeCell ref="H59:L5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A54:B54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N59" sqref="N59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157</v>
      </c>
      <c r="G5" s="29"/>
      <c r="H5" s="29"/>
    </row>
    <row r="6" spans="1:13" s="25" customFormat="1" ht="19.5" customHeight="1" x14ac:dyDescent="0.5">
      <c r="A6" s="29" t="s">
        <v>156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45">
        <f>คิดวิเคราะห์!C9</f>
        <v>243454</v>
      </c>
      <c r="D9" s="124"/>
      <c r="E9" s="145">
        <f>คิดวิเคราะห์!E9</f>
        <v>243526</v>
      </c>
      <c r="F9" s="124"/>
      <c r="G9" s="145">
        <f>คิดวิเคราะห์!G9</f>
        <v>243615</v>
      </c>
      <c r="H9" s="124"/>
      <c r="I9" s="145">
        <f>คิดวิเคราะห์!I9</f>
        <v>243692</v>
      </c>
      <c r="J9" s="124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8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7"/>
        <v>0</v>
      </c>
      <c r="L48" s="36">
        <f t="shared" si="8"/>
        <v>0</v>
      </c>
      <c r="M48" s="88" t="str">
        <f t="shared" si="9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7"/>
        <v>0</v>
      </c>
      <c r="L49" s="36">
        <f t="shared" si="8"/>
        <v>0</v>
      </c>
      <c r="M49" s="88" t="str">
        <f t="shared" si="9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7"/>
        <v>0</v>
      </c>
      <c r="L50" s="36">
        <f t="shared" si="8"/>
        <v>0</v>
      </c>
      <c r="M50" s="88" t="str">
        <f t="shared" si="9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10">(C52*100)/$C$11</f>
        <v>0</v>
      </c>
      <c r="E52" s="108"/>
      <c r="F52" s="36">
        <f t="shared" ref="F52:F55" si="11">(E52*100)/$E$11</f>
        <v>0</v>
      </c>
      <c r="G52" s="108"/>
      <c r="H52" s="36">
        <f t="shared" ref="H52:H55" si="12">(G52*100)/$G$11</f>
        <v>0</v>
      </c>
      <c r="I52" s="108"/>
      <c r="J52" s="36">
        <f t="shared" ref="J52:J55" si="13">(I52*100)/$I$11</f>
        <v>0</v>
      </c>
      <c r="K52" s="37">
        <f t="shared" ref="K52:K55" si="14">C52+E52+G52+I52</f>
        <v>0</v>
      </c>
      <c r="L52" s="36">
        <f t="shared" ref="L52:L55" si="15">(K52*100)/$K$11</f>
        <v>0</v>
      </c>
      <c r="M52" s="108" t="str">
        <f t="shared" ref="M52:M55" si="16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10"/>
        <v>0</v>
      </c>
      <c r="E53" s="108"/>
      <c r="F53" s="36">
        <f t="shared" si="11"/>
        <v>0</v>
      </c>
      <c r="G53" s="108"/>
      <c r="H53" s="36">
        <f t="shared" si="12"/>
        <v>0</v>
      </c>
      <c r="I53" s="108"/>
      <c r="J53" s="36">
        <f t="shared" si="13"/>
        <v>0</v>
      </c>
      <c r="K53" s="37">
        <f t="shared" si="14"/>
        <v>0</v>
      </c>
      <c r="L53" s="36">
        <f t="shared" si="15"/>
        <v>0</v>
      </c>
      <c r="M53" s="108" t="str">
        <f t="shared" si="16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10"/>
        <v>0</v>
      </c>
      <c r="E54" s="108"/>
      <c r="F54" s="36">
        <f t="shared" si="11"/>
        <v>0</v>
      </c>
      <c r="G54" s="108"/>
      <c r="H54" s="36">
        <f t="shared" si="12"/>
        <v>0</v>
      </c>
      <c r="I54" s="108"/>
      <c r="J54" s="36">
        <f t="shared" si="13"/>
        <v>0</v>
      </c>
      <c r="K54" s="37">
        <f t="shared" si="14"/>
        <v>0</v>
      </c>
      <c r="L54" s="36">
        <f t="shared" si="15"/>
        <v>0</v>
      </c>
      <c r="M54" s="108" t="str">
        <f t="shared" si="16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10"/>
        <v>0</v>
      </c>
      <c r="E55" s="108"/>
      <c r="F55" s="36">
        <f t="shared" si="11"/>
        <v>0</v>
      </c>
      <c r="G55" s="108"/>
      <c r="H55" s="36">
        <f t="shared" si="12"/>
        <v>0</v>
      </c>
      <c r="I55" s="108"/>
      <c r="J55" s="36">
        <f t="shared" si="13"/>
        <v>0</v>
      </c>
      <c r="K55" s="37">
        <f t="shared" si="14"/>
        <v>0</v>
      </c>
      <c r="L55" s="36">
        <f t="shared" si="15"/>
        <v>0</v>
      </c>
      <c r="M55" s="108" t="str">
        <f t="shared" si="16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33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เจตคติอาชีพ!H59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เจตคติอาชีพ!H60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Q64" sqref="Q64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158</v>
      </c>
      <c r="G5" s="29"/>
      <c r="H5" s="29"/>
    </row>
    <row r="6" spans="1:13" s="25" customFormat="1" ht="19.5" customHeight="1" x14ac:dyDescent="0.5">
      <c r="A6" s="29" t="s">
        <v>159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เจตคติอาชีพ!H59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เจตคติอาชีพ!H60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P58" sqref="P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เจตคติอาชีพ!H59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เจตคติอาชีพ!H60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5"/>
  <sheetViews>
    <sheetView topLeftCell="A49" workbookViewId="0">
      <selection activeCell="N61" sqref="N61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 t="s">
        <v>71</v>
      </c>
      <c r="M1" s="127"/>
      <c r="N1" s="127"/>
      <c r="O1" s="127"/>
      <c r="P1" s="127"/>
      <c r="Q1" s="127"/>
      <c r="R1" s="127"/>
      <c r="S1" s="127"/>
    </row>
    <row r="2" spans="1:22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 t="s">
        <v>49</v>
      </c>
      <c r="M2" s="127"/>
      <c r="N2" s="127"/>
      <c r="O2" s="127"/>
      <c r="P2" s="127"/>
      <c r="Q2" s="127"/>
      <c r="R2" s="127"/>
      <c r="S2" s="127"/>
    </row>
    <row r="3" spans="1:22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ผลสัมฤทธิ์1.1.5!$B$3</f>
        <v>ชั้นมัธยมมศึกษาปีที่</v>
      </c>
      <c r="N3" s="71" t="str">
        <f>อ่าน!C3</f>
        <v>1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150</v>
      </c>
      <c r="F4" s="29"/>
      <c r="G4" s="29"/>
      <c r="H4" s="29"/>
      <c r="L4" s="32" t="s">
        <v>50</v>
      </c>
      <c r="M4" s="32"/>
      <c r="N4" s="29"/>
      <c r="O4" s="29"/>
      <c r="P4" s="32" t="s">
        <v>150</v>
      </c>
      <c r="Q4" s="29"/>
      <c r="R4" s="29"/>
      <c r="S4" s="29"/>
    </row>
    <row r="5" spans="1:22" s="25" customFormat="1" ht="19.5" customHeight="1" x14ac:dyDescent="0.5">
      <c r="A5" s="29" t="s">
        <v>151</v>
      </c>
      <c r="B5" s="29"/>
      <c r="C5" s="29"/>
      <c r="D5" s="29"/>
      <c r="E5" s="29"/>
      <c r="F5" s="29"/>
      <c r="G5" s="29"/>
      <c r="H5" s="29"/>
      <c r="L5" s="29" t="s">
        <v>151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152</v>
      </c>
      <c r="B6" s="29"/>
      <c r="C6" s="29"/>
      <c r="D6" s="29"/>
      <c r="E6" s="29"/>
      <c r="F6" s="29"/>
      <c r="G6" s="29"/>
      <c r="H6" s="29"/>
      <c r="L6" s="29" t="s">
        <v>152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8" t="s">
        <v>12</v>
      </c>
      <c r="J7" s="129"/>
      <c r="K7" s="134" t="s">
        <v>20</v>
      </c>
    </row>
    <row r="8" spans="1:22" ht="15.75" customHeight="1" x14ac:dyDescent="0.5">
      <c r="A8" s="126"/>
      <c r="B8" s="126"/>
      <c r="C8" s="128" t="s">
        <v>153</v>
      </c>
      <c r="D8" s="143"/>
      <c r="E8" s="128" t="s">
        <v>154</v>
      </c>
      <c r="F8" s="143"/>
      <c r="G8" s="128" t="s">
        <v>155</v>
      </c>
      <c r="H8" s="143"/>
      <c r="I8" s="130"/>
      <c r="J8" s="131"/>
      <c r="K8" s="135"/>
      <c r="L8" s="138" t="s">
        <v>75</v>
      </c>
      <c r="M8" s="140" t="s">
        <v>20</v>
      </c>
      <c r="N8" s="141"/>
      <c r="O8" s="141"/>
      <c r="P8" s="141"/>
      <c r="Q8" s="142"/>
      <c r="R8" s="138" t="s">
        <v>6</v>
      </c>
    </row>
    <row r="9" spans="1:22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33"/>
      <c r="K9" s="135"/>
      <c r="L9" s="139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39"/>
    </row>
    <row r="10" spans="1:22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40</v>
      </c>
      <c r="H11" s="126"/>
      <c r="I11" s="33">
        <v>120</v>
      </c>
      <c r="J11" s="126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6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7">
        <f>อนุรักษ์!K52</f>
        <v>0</v>
      </c>
      <c r="H52" s="36">
        <f>อนุรักษ์!L52</f>
        <v>0</v>
      </c>
      <c r="I52" s="37">
        <f t="shared" ref="I52:I55" si="7">C52+E52+G52</f>
        <v>0</v>
      </c>
      <c r="J52" s="36">
        <f t="shared" ref="J52:J55" si="8">(I52*100)/$I$11</f>
        <v>0</v>
      </c>
      <c r="K52" s="108" t="str">
        <f t="shared" ref="K52:K55" si="9"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ภูมิใจท้องถิ่น!K53</f>
        <v>0</v>
      </c>
      <c r="D53" s="36">
        <f>ภูมิใจท้องถิ่น!L53</f>
        <v>0</v>
      </c>
      <c r="E53" s="37">
        <f>เห็นคุณค่าความเป็นไทย!K53</f>
        <v>0</v>
      </c>
      <c r="F53" s="36">
        <f>เห็นคุณค่าความเป็นไทย!L53</f>
        <v>0</v>
      </c>
      <c r="G53" s="37">
        <f>อนุรักษ์!K53</f>
        <v>0</v>
      </c>
      <c r="H53" s="36">
        <f>อนุรักษ์!L53</f>
        <v>0</v>
      </c>
      <c r="I53" s="37">
        <f t="shared" si="7"/>
        <v>0</v>
      </c>
      <c r="J53" s="36">
        <f t="shared" si="8"/>
        <v>0</v>
      </c>
      <c r="K53" s="108" t="str">
        <f t="shared" si="9"/>
        <v>กำลังพัฒนา</v>
      </c>
    </row>
    <row r="54" spans="1:11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ภูมิใจท้องถิ่น!K54</f>
        <v>0</v>
      </c>
      <c r="D54" s="36">
        <f>ภูมิใจท้องถิ่น!L54</f>
        <v>0</v>
      </c>
      <c r="E54" s="37">
        <f>เห็นคุณค่าความเป็นไทย!K54</f>
        <v>0</v>
      </c>
      <c r="F54" s="36">
        <f>เห็นคุณค่าความเป็นไทย!L54</f>
        <v>0</v>
      </c>
      <c r="G54" s="37">
        <f>อนุรักษ์!K54</f>
        <v>0</v>
      </c>
      <c r="H54" s="36">
        <f>อนุรักษ์!L54</f>
        <v>0</v>
      </c>
      <c r="I54" s="37">
        <f t="shared" si="7"/>
        <v>0</v>
      </c>
      <c r="J54" s="36">
        <f t="shared" si="8"/>
        <v>0</v>
      </c>
      <c r="K54" s="108" t="str">
        <f t="shared" si="9"/>
        <v>กำลังพัฒนา</v>
      </c>
    </row>
    <row r="55" spans="1:11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ภูมิใจท้องถิ่น!K55</f>
        <v>0</v>
      </c>
      <c r="D55" s="36">
        <f>ภูมิใจท้องถิ่น!L55</f>
        <v>0</v>
      </c>
      <c r="E55" s="37">
        <f>เห็นคุณค่าความเป็นไทย!K55</f>
        <v>0</v>
      </c>
      <c r="F55" s="36">
        <f>เห็นคุณค่าความเป็นไทย!L55</f>
        <v>0</v>
      </c>
      <c r="G55" s="37">
        <f>อนุรักษ์!K55</f>
        <v>0</v>
      </c>
      <c r="H55" s="36">
        <f>อนุรักษ์!L55</f>
        <v>0</v>
      </c>
      <c r="I55" s="37">
        <f t="shared" si="7"/>
        <v>0</v>
      </c>
      <c r="J55" s="36">
        <f t="shared" si="8"/>
        <v>0</v>
      </c>
      <c r="K55" s="108" t="str">
        <f t="shared" si="9"/>
        <v>กำลังพัฒนา</v>
      </c>
    </row>
    <row r="56" spans="1:11" ht="15.75" customHeight="1" x14ac:dyDescent="0.45">
      <c r="A56" s="121" t="s">
        <v>12</v>
      </c>
      <c r="B56" s="121"/>
      <c r="C56" s="37">
        <f>ภูมิใจท้องถิ่น!K56</f>
        <v>0</v>
      </c>
      <c r="D56" s="36">
        <f>ภูมิใจท้องถิ่น!L56</f>
        <v>0</v>
      </c>
      <c r="E56" s="37">
        <f>เห็นคุณค่าความเป็นไทย!K56</f>
        <v>0</v>
      </c>
      <c r="F56" s="36">
        <f>เห็นคุณค่าความเป็นไทย!L56</f>
        <v>0</v>
      </c>
      <c r="G56" s="38">
        <f>อนุรักษ์!K56</f>
        <v>0</v>
      </c>
      <c r="H56" s="36">
        <f>อนุรักษ์!L56</f>
        <v>0</v>
      </c>
      <c r="I56" s="37">
        <f>SUM(C56,E56,G56)</f>
        <v>0</v>
      </c>
      <c r="J56" s="36">
        <f t="shared" si="2"/>
        <v>0</v>
      </c>
      <c r="K56" s="33" t="str">
        <f>IF(J56&gt;=90,"ยอดเยี่ยม",IF(J56&gt;=80,"ดีเลิศ",IF(J56&gt;=70,"ดี",IF(J56&gt;=50,"ปานกลาง",IF(J56&lt;50,"กำลังพัฒนา")))))</f>
        <v>กำลังพัฒนา</v>
      </c>
    </row>
    <row r="57" spans="1:11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137" t="str">
        <f>สรุป1.1.1!B59</f>
        <v>ลงชื่อ..........................................ผู้ประเมิน</v>
      </c>
      <c r="C60" s="137"/>
      <c r="D60" s="137"/>
      <c r="E60" s="137"/>
      <c r="F60" s="39"/>
      <c r="G60" s="39"/>
      <c r="H60" s="137" t="str">
        <f>เจตคติอาชีพ!H59</f>
        <v>ลงชื่อ..........................................ผู้ประเมิน</v>
      </c>
      <c r="I60" s="137"/>
      <c r="J60" s="137"/>
      <c r="K60" s="137"/>
    </row>
    <row r="61" spans="1:11" ht="15.75" customHeight="1" x14ac:dyDescent="0.45">
      <c r="A61" s="39"/>
      <c r="B61" s="137" t="str">
        <f>สรุป1.1.1!B60</f>
        <v>(นางสาวนารีกร พุทธิเภษัช)</v>
      </c>
      <c r="C61" s="137"/>
      <c r="D61" s="137"/>
      <c r="E61" s="137"/>
      <c r="F61" s="39"/>
      <c r="G61" s="39"/>
      <c r="H61" s="137" t="str">
        <f>เจตคติอาชีพ!H60</f>
        <v>(นางสาววิจิตรา วงค์แก้ว)</v>
      </c>
      <c r="I61" s="137"/>
      <c r="J61" s="137"/>
      <c r="K61" s="137"/>
    </row>
    <row r="62" spans="1:11" ht="15.75" customHeight="1" x14ac:dyDescent="0.45">
      <c r="A62" s="39"/>
      <c r="B62" s="137"/>
      <c r="C62" s="137"/>
      <c r="D62" s="137"/>
      <c r="E62" s="137"/>
      <c r="F62" s="137"/>
      <c r="G62" s="39"/>
      <c r="H62" s="137"/>
      <c r="I62" s="137"/>
      <c r="J62" s="137"/>
      <c r="K62" s="137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39"/>
      <c r="K163" s="3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39"/>
      <c r="K164" s="3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39"/>
      <c r="K165" s="3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39"/>
      <c r="K166" s="3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1:11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1:11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1:11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1:11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</sheetData>
  <mergeCells count="26">
    <mergeCell ref="B61:E61"/>
    <mergeCell ref="B62:F62"/>
    <mergeCell ref="H60:K60"/>
    <mergeCell ref="H61:K61"/>
    <mergeCell ref="H62:K62"/>
    <mergeCell ref="K7:K11"/>
    <mergeCell ref="C8:D9"/>
    <mergeCell ref="E8:F9"/>
    <mergeCell ref="G8:H9"/>
    <mergeCell ref="B60:E60"/>
    <mergeCell ref="A1:K1"/>
    <mergeCell ref="L1:S1"/>
    <mergeCell ref="A2:K2"/>
    <mergeCell ref="L2:S2"/>
    <mergeCell ref="A56:B56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P60" sqref="P60:P61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163</v>
      </c>
      <c r="H5" s="29"/>
    </row>
    <row r="6" spans="1:13" s="25" customFormat="1" ht="19.5" customHeight="1" x14ac:dyDescent="0.5">
      <c r="A6" s="29" t="s">
        <v>140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เจตคติอาชีพ!H59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เจตคติอาชีพ!H60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O60" sqref="O60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164</v>
      </c>
      <c r="H5" s="29"/>
    </row>
    <row r="6" spans="1:13" s="25" customFormat="1" ht="19.5" customHeight="1" x14ac:dyDescent="0.5">
      <c r="A6" s="29" t="s">
        <v>165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เจตคติอาชีพ!H59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เจตคติอาชีพ!H60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5"/>
  <sheetViews>
    <sheetView topLeftCell="A43" workbookViewId="0">
      <selection activeCell="K61" sqref="K61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 t="s">
        <v>71</v>
      </c>
      <c r="K1" s="127"/>
      <c r="L1" s="127"/>
      <c r="M1" s="127"/>
      <c r="N1" s="127"/>
      <c r="O1" s="127"/>
      <c r="P1" s="127"/>
      <c r="Q1" s="127"/>
    </row>
    <row r="2" spans="1:17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 t="s">
        <v>49</v>
      </c>
      <c r="K2" s="127"/>
      <c r="L2" s="127"/>
      <c r="M2" s="127"/>
      <c r="N2" s="127"/>
      <c r="O2" s="127"/>
      <c r="P2" s="127"/>
      <c r="Q2" s="127"/>
    </row>
    <row r="3" spans="1:17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127" t="str">
        <f>B3</f>
        <v>ชั้นมัธยมมศึกษาปีที่</v>
      </c>
      <c r="K3" s="127"/>
      <c r="L3" s="65" t="str">
        <f t="shared" ref="L3:P3" si="0">C3</f>
        <v>1</v>
      </c>
      <c r="M3" s="65"/>
      <c r="N3" s="127" t="str">
        <f t="shared" si="0"/>
        <v>ปีการศึกษา</v>
      </c>
      <c r="O3" s="127"/>
      <c r="P3" s="65">
        <f t="shared" si="0"/>
        <v>2566</v>
      </c>
      <c r="Q3" s="65"/>
    </row>
    <row r="4" spans="1:17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J4" s="32" t="s">
        <v>50</v>
      </c>
      <c r="K4" s="32"/>
      <c r="L4" s="29"/>
      <c r="M4" s="29"/>
      <c r="N4" s="32" t="s">
        <v>166</v>
      </c>
      <c r="O4" s="29"/>
    </row>
    <row r="5" spans="1:17" s="25" customFormat="1" ht="19.5" customHeight="1" x14ac:dyDescent="0.5">
      <c r="A5" s="29" t="s">
        <v>162</v>
      </c>
      <c r="B5" s="29"/>
      <c r="C5" s="29"/>
      <c r="D5" s="29"/>
      <c r="E5" s="29"/>
      <c r="F5" s="29"/>
      <c r="J5" s="29" t="s">
        <v>162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167</v>
      </c>
      <c r="B6" s="29"/>
      <c r="C6" s="29"/>
      <c r="D6" s="29"/>
      <c r="E6" s="29"/>
      <c r="F6" s="29"/>
      <c r="J6" s="29" t="s">
        <v>167</v>
      </c>
      <c r="K6" s="29"/>
      <c r="L6" s="29"/>
      <c r="M6" s="29"/>
      <c r="N6" s="29"/>
      <c r="O6" s="29"/>
    </row>
    <row r="7" spans="1:17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8" t="s">
        <v>12</v>
      </c>
      <c r="H7" s="129"/>
      <c r="I7" s="134" t="s">
        <v>20</v>
      </c>
    </row>
    <row r="8" spans="1:17" ht="15.75" customHeight="1" x14ac:dyDescent="0.5">
      <c r="A8" s="126"/>
      <c r="B8" s="126"/>
      <c r="C8" s="128" t="s">
        <v>168</v>
      </c>
      <c r="D8" s="143"/>
      <c r="E8" s="128" t="s">
        <v>169</v>
      </c>
      <c r="F8" s="143"/>
      <c r="G8" s="130"/>
      <c r="H8" s="131"/>
      <c r="I8" s="135"/>
      <c r="J8" s="138" t="s">
        <v>75</v>
      </c>
      <c r="K8" s="140" t="s">
        <v>20</v>
      </c>
      <c r="L8" s="141"/>
      <c r="M8" s="141"/>
      <c r="N8" s="141"/>
      <c r="O8" s="142"/>
      <c r="P8" s="138" t="s">
        <v>6</v>
      </c>
    </row>
    <row r="9" spans="1:17" ht="15.75" customHeight="1" x14ac:dyDescent="0.5">
      <c r="A9" s="126"/>
      <c r="B9" s="126"/>
      <c r="C9" s="132"/>
      <c r="D9" s="144"/>
      <c r="E9" s="132"/>
      <c r="F9" s="144"/>
      <c r="G9" s="132"/>
      <c r="H9" s="133"/>
      <c r="I9" s="135"/>
      <c r="J9" s="139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39"/>
    </row>
    <row r="10" spans="1:17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135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80</v>
      </c>
      <c r="H11" s="126"/>
      <c r="I11" s="136"/>
      <c r="J11" s="41" t="s">
        <v>61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6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8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8" t="str">
        <f t="shared" si="7"/>
        <v>กำลังพัฒนา</v>
      </c>
    </row>
    <row r="49" spans="1:9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8" t="str">
        <f t="shared" si="7"/>
        <v>กำลังพัฒนา</v>
      </c>
    </row>
    <row r="50" spans="1:9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8" t="str">
        <f t="shared" si="7"/>
        <v>กำลังพัฒนา</v>
      </c>
    </row>
    <row r="51" spans="1:9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 t="shared" ref="G52:G55" si="8">C52+E52</f>
        <v>0</v>
      </c>
      <c r="H52" s="36">
        <f t="shared" ref="H52:H55" si="9">(G52*100)/$G$11</f>
        <v>0</v>
      </c>
      <c r="I52" s="108" t="str">
        <f t="shared" ref="I52:I55" si="10"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มนุษยสัมพันธ์!K53</f>
        <v>0</v>
      </c>
      <c r="D53" s="36">
        <f>มนุษยสัมพันธ์!L53</f>
        <v>0</v>
      </c>
      <c r="E53" s="37">
        <f>เชื้อชาติ!K53</f>
        <v>0</v>
      </c>
      <c r="F53" s="36">
        <f>เชื้อชาติ!L53</f>
        <v>0</v>
      </c>
      <c r="G53" s="37">
        <f t="shared" si="8"/>
        <v>0</v>
      </c>
      <c r="H53" s="36">
        <f t="shared" si="9"/>
        <v>0</v>
      </c>
      <c r="I53" s="108" t="str">
        <f t="shared" si="10"/>
        <v>กำลังพัฒนา</v>
      </c>
    </row>
    <row r="54" spans="1:9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มนุษยสัมพันธ์!K54</f>
        <v>0</v>
      </c>
      <c r="D54" s="36">
        <f>มนุษยสัมพันธ์!L54</f>
        <v>0</v>
      </c>
      <c r="E54" s="37">
        <f>เชื้อชาติ!K54</f>
        <v>0</v>
      </c>
      <c r="F54" s="36">
        <f>เชื้อชาติ!L54</f>
        <v>0</v>
      </c>
      <c r="G54" s="37">
        <f t="shared" si="8"/>
        <v>0</v>
      </c>
      <c r="H54" s="36">
        <f t="shared" si="9"/>
        <v>0</v>
      </c>
      <c r="I54" s="108" t="str">
        <f t="shared" si="10"/>
        <v>กำลังพัฒนา</v>
      </c>
    </row>
    <row r="55" spans="1:9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มนุษยสัมพันธ์!K55</f>
        <v>0</v>
      </c>
      <c r="D55" s="36">
        <f>มนุษยสัมพันธ์!L55</f>
        <v>0</v>
      </c>
      <c r="E55" s="37">
        <f>เชื้อชาติ!K55</f>
        <v>0</v>
      </c>
      <c r="F55" s="36">
        <f>เชื้อชาติ!L55</f>
        <v>0</v>
      </c>
      <c r="G55" s="37">
        <f t="shared" si="8"/>
        <v>0</v>
      </c>
      <c r="H55" s="36">
        <f t="shared" si="9"/>
        <v>0</v>
      </c>
      <c r="I55" s="108" t="str">
        <f t="shared" si="10"/>
        <v>กำลังพัฒนา</v>
      </c>
    </row>
    <row r="56" spans="1:9" ht="15.75" customHeight="1" x14ac:dyDescent="0.45">
      <c r="A56" s="121" t="s">
        <v>12</v>
      </c>
      <c r="B56" s="121"/>
      <c r="C56" s="37">
        <f>มนุษยสัมพันธ์!K56</f>
        <v>0</v>
      </c>
      <c r="D56" s="36">
        <f>มนุษยสัมพันธ์!L56</f>
        <v>0</v>
      </c>
      <c r="E56" s="37">
        <f>เชื้อชาติ!K56</f>
        <v>0</v>
      </c>
      <c r="F56" s="36">
        <f>เชื้อชาติ!L56</f>
        <v>0</v>
      </c>
      <c r="G56" s="37">
        <f>SUM(C56,E56)</f>
        <v>0</v>
      </c>
      <c r="H56" s="36">
        <f t="shared" si="3"/>
        <v>0</v>
      </c>
      <c r="I56" s="33" t="str">
        <f>IF(H56&gt;=90,"ยอดเยี่ยม",IF(H56&gt;=80,"ดีเลิศ",IF(H56&gt;=70,"ดี",IF(H56&gt;=50,"ปานกลาง",IF(H56&lt;50,"กำลังพัฒนา")))))</f>
        <v>กำลังพัฒนา</v>
      </c>
    </row>
    <row r="57" spans="1:9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39"/>
      <c r="E59" s="137" t="str">
        <f>เชื้อชาติ!H59</f>
        <v>ลงชื่อ..........................................ผู้ประเมิน</v>
      </c>
      <c r="F59" s="137"/>
      <c r="G59" s="137"/>
      <c r="H59" s="137"/>
      <c r="I59" s="75"/>
    </row>
    <row r="60" spans="1:9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39"/>
      <c r="E60" s="137" t="str">
        <f>เชื้อชาติ!H60</f>
        <v>(นางสาววิจิตรา วงค์แก้ว)</v>
      </c>
      <c r="F60" s="137"/>
      <c r="G60" s="137"/>
      <c r="H60" s="137"/>
      <c r="I60" s="75"/>
    </row>
    <row r="61" spans="1:9" ht="15.75" customHeight="1" x14ac:dyDescent="0.45">
      <c r="A61" s="39"/>
      <c r="B61" s="137"/>
      <c r="C61" s="137"/>
      <c r="D61" s="39"/>
      <c r="E61" s="39"/>
      <c r="F61" s="39"/>
      <c r="G61" s="39"/>
      <c r="H61" s="137"/>
      <c r="I61" s="137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15.75" customHeight="1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15.75" customHeight="1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15.75" customHeight="1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15.75" customHeight="1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39"/>
      <c r="I163" s="3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39"/>
      <c r="I164" s="3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39"/>
      <c r="I165" s="3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39"/>
      <c r="I166" s="3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</row>
  </sheetData>
  <mergeCells count="26">
    <mergeCell ref="B59:C59"/>
    <mergeCell ref="B60:C60"/>
    <mergeCell ref="B61:C61"/>
    <mergeCell ref="H61:I61"/>
    <mergeCell ref="E59:H59"/>
    <mergeCell ref="E60:H60"/>
    <mergeCell ref="A56:B56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A1:I1"/>
    <mergeCell ref="J1:Q1"/>
    <mergeCell ref="A2:I2"/>
    <mergeCell ref="J2:Q2"/>
    <mergeCell ref="J3:K3"/>
    <mergeCell ref="N3:O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S54" sqref="S54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39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39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D60"/>
    <mergeCell ref="B61:D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Q62" sqref="Q62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0" workbookViewId="0">
      <selection activeCell="Q58" sqref="Q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34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3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3" workbookViewId="0">
      <selection activeCell="R60" sqref="R60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topLeftCell="A46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8" t="s">
        <v>12</v>
      </c>
      <c r="L7" s="129"/>
      <c r="M7" s="134" t="s">
        <v>20</v>
      </c>
    </row>
    <row r="8" spans="1:13" ht="15.75" customHeight="1" x14ac:dyDescent="0.45">
      <c r="A8" s="126"/>
      <c r="B8" s="126"/>
      <c r="C8" s="123" t="s">
        <v>56</v>
      </c>
      <c r="D8" s="121"/>
      <c r="E8" s="121" t="s">
        <v>57</v>
      </c>
      <c r="F8" s="121"/>
      <c r="G8" s="121" t="s">
        <v>58</v>
      </c>
      <c r="H8" s="121"/>
      <c r="I8" s="122" t="s">
        <v>59</v>
      </c>
      <c r="J8" s="123"/>
      <c r="K8" s="130"/>
      <c r="L8" s="131"/>
      <c r="M8" s="135"/>
    </row>
    <row r="9" spans="1:13" ht="15.75" customHeight="1" x14ac:dyDescent="0.45">
      <c r="A9" s="126"/>
      <c r="B9" s="126"/>
      <c r="C9" s="124">
        <f>คิดวิเคราะห์!C9</f>
        <v>243454</v>
      </c>
      <c r="D9" s="125"/>
      <c r="E9" s="125">
        <f>คิดวิเคราะห์!E9</f>
        <v>243526</v>
      </c>
      <c r="F9" s="125"/>
      <c r="G9" s="125">
        <f>คิดวิเคราะห์!G9</f>
        <v>243615</v>
      </c>
      <c r="H9" s="125"/>
      <c r="I9" s="125">
        <f>คิดวิเคราะห์!I9</f>
        <v>243692</v>
      </c>
      <c r="J9" s="125"/>
      <c r="K9" s="132"/>
      <c r="L9" s="133"/>
      <c r="M9" s="135"/>
    </row>
    <row r="10" spans="1:13" ht="15.75" customHeight="1" x14ac:dyDescent="0.4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26" t="s">
        <v>61</v>
      </c>
      <c r="K10" s="33" t="s">
        <v>60</v>
      </c>
      <c r="L10" s="126" t="s">
        <v>61</v>
      </c>
      <c r="M10" s="135"/>
    </row>
    <row r="11" spans="1:13" ht="15.75" customHeight="1" x14ac:dyDescent="0.45">
      <c r="A11" s="126"/>
      <c r="B11" s="126"/>
      <c r="C11" s="33">
        <v>10</v>
      </c>
      <c r="D11" s="126"/>
      <c r="E11" s="33">
        <v>10</v>
      </c>
      <c r="F11" s="126"/>
      <c r="G11" s="33">
        <v>10</v>
      </c>
      <c r="H11" s="126"/>
      <c r="I11" s="33">
        <v>10</v>
      </c>
      <c r="J11" s="126"/>
      <c r="K11" s="33">
        <v>40</v>
      </c>
      <c r="L11" s="126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6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108"/>
      <c r="D52" s="36">
        <f t="shared" ref="D52:D55" si="7">(C52*100)/$C$11</f>
        <v>0</v>
      </c>
      <c r="E52" s="108"/>
      <c r="F52" s="36">
        <f t="shared" ref="F52:F55" si="8">(E52*100)/$E$11</f>
        <v>0</v>
      </c>
      <c r="G52" s="108"/>
      <c r="H52" s="36">
        <f t="shared" ref="H52:H55" si="9">(G52*100)/$G$11</f>
        <v>0</v>
      </c>
      <c r="I52" s="108"/>
      <c r="J52" s="36">
        <f t="shared" ref="J52:J55" si="10">(I52*100)/$I$11</f>
        <v>0</v>
      </c>
      <c r="K52" s="37">
        <f t="shared" ref="K52:K55" si="11">C52+E52+G52+I52</f>
        <v>0</v>
      </c>
      <c r="L52" s="36">
        <f t="shared" ref="L52:L55" si="12">(K52*100)/$K$11</f>
        <v>0</v>
      </c>
      <c r="M52" s="108" t="str">
        <f t="shared" ref="M52:M55" si="13"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108"/>
      <c r="D53" s="36">
        <f t="shared" si="7"/>
        <v>0</v>
      </c>
      <c r="E53" s="108"/>
      <c r="F53" s="36">
        <f t="shared" si="8"/>
        <v>0</v>
      </c>
      <c r="G53" s="108"/>
      <c r="H53" s="36">
        <f t="shared" si="9"/>
        <v>0</v>
      </c>
      <c r="I53" s="108"/>
      <c r="J53" s="36">
        <f t="shared" si="10"/>
        <v>0</v>
      </c>
      <c r="K53" s="37">
        <f t="shared" si="11"/>
        <v>0</v>
      </c>
      <c r="L53" s="36">
        <f t="shared" si="12"/>
        <v>0</v>
      </c>
      <c r="M53" s="108" t="str">
        <f t="shared" si="13"/>
        <v>กำลังพัฒนา</v>
      </c>
    </row>
    <row r="54" spans="1:13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108"/>
      <c r="D54" s="36">
        <f t="shared" si="7"/>
        <v>0</v>
      </c>
      <c r="E54" s="108"/>
      <c r="F54" s="36">
        <f t="shared" si="8"/>
        <v>0</v>
      </c>
      <c r="G54" s="108"/>
      <c r="H54" s="36">
        <f t="shared" si="9"/>
        <v>0</v>
      </c>
      <c r="I54" s="108"/>
      <c r="J54" s="36">
        <f t="shared" si="10"/>
        <v>0</v>
      </c>
      <c r="K54" s="37">
        <f t="shared" si="11"/>
        <v>0</v>
      </c>
      <c r="L54" s="36">
        <f t="shared" si="12"/>
        <v>0</v>
      </c>
      <c r="M54" s="108" t="str">
        <f t="shared" si="13"/>
        <v>กำลังพัฒนา</v>
      </c>
    </row>
    <row r="55" spans="1:13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108"/>
      <c r="D55" s="36">
        <f t="shared" si="7"/>
        <v>0</v>
      </c>
      <c r="E55" s="108"/>
      <c r="F55" s="36">
        <f t="shared" si="8"/>
        <v>0</v>
      </c>
      <c r="G55" s="108"/>
      <c r="H55" s="36">
        <f t="shared" si="9"/>
        <v>0</v>
      </c>
      <c r="I55" s="108"/>
      <c r="J55" s="36">
        <f t="shared" si="10"/>
        <v>0</v>
      </c>
      <c r="K55" s="37">
        <f t="shared" si="11"/>
        <v>0</v>
      </c>
      <c r="L55" s="36">
        <f t="shared" si="12"/>
        <v>0</v>
      </c>
      <c r="M55" s="108" t="str">
        <f t="shared" si="13"/>
        <v>กำลังพัฒนา</v>
      </c>
    </row>
    <row r="56" spans="1:13" ht="15.75" customHeight="1" x14ac:dyDescent="0.45">
      <c r="A56" s="121" t="s">
        <v>12</v>
      </c>
      <c r="B56" s="121"/>
      <c r="C56" s="37">
        <f>(SUM(C12:C51)/COUNTA(B12:B51))</f>
        <v>0</v>
      </c>
      <c r="D56" s="36">
        <f>(C56*100)/$C$11</f>
        <v>0</v>
      </c>
      <c r="E56" s="37">
        <f>(SUM(E12:E51)/COUNTA(B12:B51))</f>
        <v>0</v>
      </c>
      <c r="F56" s="36">
        <f>(E56*100)/$C$11</f>
        <v>0</v>
      </c>
      <c r="G56" s="38">
        <f>(SUM(G12:G51)/COUNTA(B12:B51))</f>
        <v>0</v>
      </c>
      <c r="H56" s="36">
        <f>(G56*100)/$C$11</f>
        <v>0</v>
      </c>
      <c r="I56" s="37">
        <f>(SUM(I12:I51)/COUNTA(B12:B51))</f>
        <v>0</v>
      </c>
      <c r="J56" s="36">
        <f>(I56*100)/$C$11</f>
        <v>0</v>
      </c>
      <c r="K56" s="37">
        <f>SUM(C56,E56,G56,I56)</f>
        <v>0</v>
      </c>
      <c r="L56" s="36">
        <f t="shared" si="5"/>
        <v>0</v>
      </c>
      <c r="M56" s="88" t="str">
        <f>IF(L56&gt;=90,"ยอดเยี่ยม",IF(L56&gt;=80,"ดีเลิศ",IF(L56&gt;=70,"ดี",IF(L56&gt;=50,"ปานกลาง",IF(L56&lt;50,"กำลังพัฒนา")))))</f>
        <v>กำลังพัฒนา</v>
      </c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39"/>
    </row>
    <row r="60" spans="1:13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39"/>
    </row>
    <row r="61" spans="1:13" ht="15.75" customHeight="1" x14ac:dyDescent="0.45">
      <c r="A61" s="39"/>
      <c r="B61" s="137"/>
      <c r="C61" s="137"/>
      <c r="D61" s="137"/>
      <c r="E61" s="137"/>
      <c r="F61" s="39"/>
      <c r="G61" s="39"/>
      <c r="H61" s="137"/>
      <c r="I61" s="137"/>
      <c r="J61" s="137"/>
      <c r="K61" s="137"/>
      <c r="L61" s="137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M163" s="3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9"/>
      <c r="M164" s="3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M165" s="3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9"/>
      <c r="M166" s="3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</row>
  </sheetData>
  <mergeCells count="27">
    <mergeCell ref="B59:E59"/>
    <mergeCell ref="B60:E60"/>
    <mergeCell ref="B61:E61"/>
    <mergeCell ref="H59:L59"/>
    <mergeCell ref="H60:L60"/>
    <mergeCell ref="H61:L6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6:B56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5"/>
  <sheetViews>
    <sheetView topLeftCell="A46" workbookViewId="0">
      <selection activeCell="N66" sqref="N66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71</v>
      </c>
      <c r="Q1" s="127"/>
      <c r="R1" s="127"/>
      <c r="S1" s="127"/>
      <c r="T1" s="127"/>
      <c r="U1" s="127"/>
      <c r="V1" s="127"/>
      <c r="W1" s="127"/>
    </row>
    <row r="2" spans="1:26" ht="18" customHeight="1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 t="s">
        <v>49</v>
      </c>
      <c r="Q2" s="127"/>
      <c r="R2" s="127"/>
      <c r="S2" s="127"/>
      <c r="T2" s="127"/>
      <c r="U2" s="127"/>
      <c r="V2" s="127"/>
      <c r="W2" s="127"/>
    </row>
    <row r="3" spans="1:26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1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70" t="str">
        <f>ผลสัมฤทธิ์1.1.5!$B$3</f>
        <v>ชั้นมัธยมมศึกษาปีที่</v>
      </c>
      <c r="R3" s="71" t="str">
        <f>อ่าน!C3</f>
        <v>1</v>
      </c>
      <c r="S3" s="70"/>
      <c r="T3" s="65" t="s">
        <v>227</v>
      </c>
      <c r="U3" s="65"/>
      <c r="V3" s="72">
        <f>อ่าน!G3</f>
        <v>2566</v>
      </c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  <c r="K4" s="29"/>
      <c r="L4" s="29"/>
      <c r="P4" s="32" t="s">
        <v>50</v>
      </c>
      <c r="Q4" s="32"/>
      <c r="R4" s="29"/>
      <c r="S4" s="29"/>
      <c r="T4" s="32" t="s">
        <v>136</v>
      </c>
      <c r="U4" s="29"/>
      <c r="V4" s="29"/>
      <c r="W4" s="29"/>
    </row>
    <row r="5" spans="1:26" s="25" customFormat="1" ht="19.5" customHeight="1" x14ac:dyDescent="0.5">
      <c r="A5" s="29" t="s">
        <v>181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181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182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6" t="s">
        <v>8</v>
      </c>
      <c r="B7" s="126" t="s">
        <v>54</v>
      </c>
      <c r="C7" s="123" t="s">
        <v>55</v>
      </c>
      <c r="D7" s="121"/>
      <c r="E7" s="121"/>
      <c r="F7" s="121"/>
      <c r="G7" s="121"/>
      <c r="H7" s="121"/>
      <c r="I7" s="121"/>
      <c r="J7" s="121"/>
      <c r="K7" s="121"/>
      <c r="L7" s="121"/>
      <c r="M7" s="128" t="s">
        <v>12</v>
      </c>
      <c r="N7" s="129"/>
      <c r="O7" s="134" t="s">
        <v>20</v>
      </c>
    </row>
    <row r="8" spans="1:26" ht="15.75" customHeight="1" x14ac:dyDescent="0.5">
      <c r="A8" s="126"/>
      <c r="B8" s="126"/>
      <c r="C8" s="128" t="s">
        <v>183</v>
      </c>
      <c r="D8" s="143"/>
      <c r="E8" s="128" t="s">
        <v>184</v>
      </c>
      <c r="F8" s="143"/>
      <c r="G8" s="128" t="s">
        <v>185</v>
      </c>
      <c r="H8" s="143"/>
      <c r="I8" s="128" t="s">
        <v>186</v>
      </c>
      <c r="J8" s="143"/>
      <c r="K8" s="128" t="s">
        <v>187</v>
      </c>
      <c r="L8" s="143"/>
      <c r="M8" s="130"/>
      <c r="N8" s="131"/>
      <c r="O8" s="135"/>
      <c r="P8" s="138" t="s">
        <v>75</v>
      </c>
      <c r="Q8" s="140" t="s">
        <v>20</v>
      </c>
      <c r="R8" s="141"/>
      <c r="S8" s="141"/>
      <c r="T8" s="141"/>
      <c r="U8" s="142"/>
      <c r="V8" s="138" t="s">
        <v>6</v>
      </c>
    </row>
    <row r="9" spans="1:26" ht="15.75" customHeight="1" x14ac:dyDescent="0.5">
      <c r="A9" s="126"/>
      <c r="B9" s="126"/>
      <c r="C9" s="132"/>
      <c r="D9" s="144"/>
      <c r="E9" s="132"/>
      <c r="F9" s="144"/>
      <c r="G9" s="132"/>
      <c r="H9" s="144"/>
      <c r="I9" s="132"/>
      <c r="J9" s="144"/>
      <c r="K9" s="132"/>
      <c r="L9" s="144"/>
      <c r="M9" s="132"/>
      <c r="N9" s="133"/>
      <c r="O9" s="135"/>
      <c r="P9" s="139"/>
      <c r="Q9" s="41" t="s">
        <v>76</v>
      </c>
      <c r="R9" s="41" t="s">
        <v>77</v>
      </c>
      <c r="S9" s="41" t="s">
        <v>18</v>
      </c>
      <c r="T9" s="41" t="s">
        <v>78</v>
      </c>
      <c r="U9" s="41" t="s">
        <v>79</v>
      </c>
      <c r="V9" s="139"/>
    </row>
    <row r="10" spans="1:26" ht="15.75" customHeight="1" x14ac:dyDescent="0.5">
      <c r="A10" s="126"/>
      <c r="B10" s="126"/>
      <c r="C10" s="33" t="s">
        <v>60</v>
      </c>
      <c r="D10" s="126" t="s">
        <v>61</v>
      </c>
      <c r="E10" s="33" t="s">
        <v>60</v>
      </c>
      <c r="F10" s="126" t="s">
        <v>61</v>
      </c>
      <c r="G10" s="33" t="s">
        <v>60</v>
      </c>
      <c r="H10" s="126" t="s">
        <v>61</v>
      </c>
      <c r="I10" s="33" t="s">
        <v>60</v>
      </c>
      <c r="J10" s="134" t="s">
        <v>61</v>
      </c>
      <c r="K10" s="33" t="s">
        <v>60</v>
      </c>
      <c r="L10" s="126" t="s">
        <v>61</v>
      </c>
      <c r="M10" s="33" t="s">
        <v>60</v>
      </c>
      <c r="N10" s="126" t="s">
        <v>61</v>
      </c>
      <c r="O10" s="135"/>
      <c r="P10" s="41" t="s">
        <v>24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6"/>
      <c r="B11" s="126"/>
      <c r="C11" s="33">
        <v>40</v>
      </c>
      <c r="D11" s="126"/>
      <c r="E11" s="33">
        <v>40</v>
      </c>
      <c r="F11" s="126"/>
      <c r="G11" s="33">
        <v>40</v>
      </c>
      <c r="H11" s="126"/>
      <c r="I11" s="33">
        <v>40</v>
      </c>
      <c r="J11" s="136"/>
      <c r="K11" s="33">
        <v>40</v>
      </c>
      <c r="L11" s="126"/>
      <c r="M11" s="33">
        <v>200</v>
      </c>
      <c r="N11" s="126"/>
      <c r="O11" s="136"/>
      <c r="P11" s="41" t="s">
        <v>61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เด็กหญิงใหม่ โน่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เด็กหญิงเกสรา หมื่นดวง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เด็กหญิงตันหยง ศรีภิญโญ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6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เด็กชายธนกรณ์ ศิริเมร์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เด็กหญิงวริศรา ชูชนะ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เด็กชายภูรินทร์ ม่วงแดง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เด็กชายภูเมศ ม่วงแดง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เด็กชายวีระพล สร้อยสน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เด็กหญิงตรีชฎา ขาวสอาด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เด็กชายทนุธรรม จงทอง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เด็กชายรัตนพล บำรุงรัตน์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เด็กหญิงฉัตรกมล คงรักษา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เด็กหญิงขวัญพิชชา อุ่นภิรมย์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เด็กชายเจตนิพัทธ์ จันทร์ปะทิว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เด็กหญิงเพียงฟ้า ทองปาน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เด็กชายนพรุจ ธนสาร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เด็กหญิงถิรดา ฉิมขันธ์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เด็กชายอนัญพร วงศ์สุวัฒน์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เด็กหญิงอารียา ชื่นสุดใจ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เด็กชายวิศว์ชนนท์ หงษ์สะทาน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เด็กชายวรวุฒิ รอดคง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เด็กหญิงปาลีนา ยอดยิ่ง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เด็กชายกฤตภาส แช่มมี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เด็กหญิงดิษยา บุญจำนงค์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เด็กหญิงศศิณี ศรีสงคราม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เด็กชายอชิตพงษ์ วงค์พยัคฆ์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เด็กชายกุญชร ทิพย์มงคล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 t="str">
        <f>รายชื่อนักเรียน!B33</f>
        <v>เด็กหญิงสุวิมล คงสาลี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 t="str">
        <f>รายชื่อนักเรียน!B34</f>
        <v>นางสาวเอเอเอา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 t="str">
        <f>รายชื่อนักเรียน!B35</f>
        <v>เด็กชายบุญญฤทธิ์  อักษรเขตต์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 t="str">
        <f>รายชื่อนักเรียน!B36</f>
        <v>เด็กหญิง พรไพลิน   ผึ่งผาย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 t="str">
        <f>รายชื่อนักเรียน!B37</f>
        <v>เด็กหญิง ณัฐชา จันทร์วิเชียร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 t="str">
        <f>รายชื่อนักเรียน!B38</f>
        <v>เด็กหญิง นรินทิพย์   เจียรศิริ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 t="str">
        <f>รายชื่อนักเรียน!B39</f>
        <v>เด็กชายธนกร   จันทร์มณี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 t="str">
        <f>รายชื่อนักเรียน!B40</f>
        <v>เด็กหญิง นิดานุช ซังแก้ว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 t="str">
        <f>รายชื่อนักเรียน!B41</f>
        <v>เด็กหญิง ศุภวิณา ประสาทศิลป์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8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 t="str">
        <f>รายชื่อนักเรียน!B42</f>
        <v>เด็กชายสิทธิศักดิ์   ธนบัตร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8" t="str">
        <f t="shared" si="6"/>
        <v>กำลังพัฒนา</v>
      </c>
    </row>
    <row r="49" spans="1:15" ht="15.75" customHeight="1" x14ac:dyDescent="0.45">
      <c r="A49" s="34">
        <v>38</v>
      </c>
      <c r="B49" s="34" t="str">
        <f>รายชื่อนักเรียน!B43</f>
        <v>เด็กชาย มะรอบี ตาเละ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8" t="str">
        <f t="shared" si="6"/>
        <v>กำลังพัฒนา</v>
      </c>
    </row>
    <row r="50" spans="1:15" ht="15.75" customHeight="1" x14ac:dyDescent="0.45">
      <c r="A50" s="34">
        <v>39</v>
      </c>
      <c r="B50" s="34" t="str">
        <f>รายชื่อนักเรียน!B44</f>
        <v>เด็กหญิง วิภาวรรณ  เผือกโพธิ์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8" t="str">
        <f t="shared" si="6"/>
        <v>กำลังพัฒนา</v>
      </c>
    </row>
    <row r="51" spans="1:15" ht="15.75" customHeight="1" x14ac:dyDescent="0.45">
      <c r="A51" s="34">
        <v>40</v>
      </c>
      <c r="B51" s="34" t="str">
        <f>รายชื่อนักเรียน!B45</f>
        <v>เด็กหญิงศุภัสสร  มะเลโรหิตร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34">
        <v>41</v>
      </c>
      <c r="B52" s="34" t="str">
        <f>รายชื่อนักเรียน!B46</f>
        <v>เด็กชายโชคอนันต์  ยูมา</v>
      </c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7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 t="shared" ref="M52:M55" si="7">C52+E52+G52+I52</f>
        <v>0</v>
      </c>
      <c r="N52" s="36">
        <f t="shared" ref="N52:N55" si="8">(M52*100)/$M$11</f>
        <v>0</v>
      </c>
      <c r="O52" s="108" t="str">
        <f t="shared" ref="O52:O55" si="9"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4">
        <v>42</v>
      </c>
      <c r="B53" s="34" t="str">
        <f>รายชื่อนักเรียน!B47</f>
        <v>เด็กชายกิตติทัต  ชูฑาสุต</v>
      </c>
      <c r="C53" s="37">
        <f>สุขภาพ!K53</f>
        <v>0</v>
      </c>
      <c r="D53" s="36">
        <f>สุขภาพ!L53</f>
        <v>0</v>
      </c>
      <c r="E53" s="37">
        <f>อารมณ์!K53</f>
        <v>0</v>
      </c>
      <c r="F53" s="36">
        <f>อารมณ์!L53</f>
        <v>0</v>
      </c>
      <c r="G53" s="37">
        <f>ป้องกันตนเอง!K53</f>
        <v>0</v>
      </c>
      <c r="H53" s="36">
        <f>ป้องกันตนเอง!L53</f>
        <v>0</v>
      </c>
      <c r="I53" s="37">
        <f>ไม่เพิกเฉย!K53</f>
        <v>0</v>
      </c>
      <c r="J53" s="36">
        <f>ไม่เพิกเฉย!L53</f>
        <v>0</v>
      </c>
      <c r="K53" s="37">
        <f>อยู่ร่วม!K53</f>
        <v>0</v>
      </c>
      <c r="L53" s="36">
        <f>อยู่ร่วม!L53</f>
        <v>0</v>
      </c>
      <c r="M53" s="37">
        <f t="shared" si="7"/>
        <v>0</v>
      </c>
      <c r="N53" s="36">
        <f t="shared" si="8"/>
        <v>0</v>
      </c>
      <c r="O53" s="108" t="str">
        <f t="shared" si="9"/>
        <v>กำลังพัฒนา</v>
      </c>
    </row>
    <row r="54" spans="1:15" ht="15.75" customHeight="1" x14ac:dyDescent="0.45">
      <c r="A54" s="34">
        <v>43</v>
      </c>
      <c r="B54" s="34" t="str">
        <f>รายชื่อนักเรียน!B48</f>
        <v>เด็กหญิงณัฐมล  นวลละออง</v>
      </c>
      <c r="C54" s="37">
        <f>สุขภาพ!K54</f>
        <v>0</v>
      </c>
      <c r="D54" s="36">
        <f>สุขภาพ!L54</f>
        <v>0</v>
      </c>
      <c r="E54" s="37">
        <f>อารมณ์!K54</f>
        <v>0</v>
      </c>
      <c r="F54" s="36">
        <f>อารมณ์!L54</f>
        <v>0</v>
      </c>
      <c r="G54" s="37">
        <f>ป้องกันตนเอง!K54</f>
        <v>0</v>
      </c>
      <c r="H54" s="36">
        <f>ป้องกันตนเอง!L54</f>
        <v>0</v>
      </c>
      <c r="I54" s="37">
        <f>ไม่เพิกเฉย!K54</f>
        <v>0</v>
      </c>
      <c r="J54" s="36">
        <f>ไม่เพิกเฉย!L54</f>
        <v>0</v>
      </c>
      <c r="K54" s="37">
        <f>อยู่ร่วม!K54</f>
        <v>0</v>
      </c>
      <c r="L54" s="36">
        <f>อยู่ร่วม!L54</f>
        <v>0</v>
      </c>
      <c r="M54" s="37">
        <f t="shared" si="7"/>
        <v>0</v>
      </c>
      <c r="N54" s="36">
        <f t="shared" si="8"/>
        <v>0</v>
      </c>
      <c r="O54" s="108" t="str">
        <f t="shared" si="9"/>
        <v>กำลังพัฒนา</v>
      </c>
    </row>
    <row r="55" spans="1:15" ht="15.75" customHeight="1" x14ac:dyDescent="0.45">
      <c r="A55" s="34">
        <v>44</v>
      </c>
      <c r="B55" s="34" t="str">
        <f>รายชื่อนักเรียน!B49</f>
        <v>เด็กชายวิภพ สุขสวัสดิ์</v>
      </c>
      <c r="C55" s="37">
        <f>สุขภาพ!K55</f>
        <v>0</v>
      </c>
      <c r="D55" s="36">
        <f>สุขภาพ!L55</f>
        <v>0</v>
      </c>
      <c r="E55" s="37">
        <f>อารมณ์!K55</f>
        <v>0</v>
      </c>
      <c r="F55" s="36">
        <f>อารมณ์!L55</f>
        <v>0</v>
      </c>
      <c r="G55" s="37">
        <f>ป้องกันตนเอง!K55</f>
        <v>0</v>
      </c>
      <c r="H55" s="36">
        <f>ป้องกันตนเอง!L55</f>
        <v>0</v>
      </c>
      <c r="I55" s="37">
        <f>ไม่เพิกเฉย!K55</f>
        <v>0</v>
      </c>
      <c r="J55" s="36">
        <f>ไม่เพิกเฉย!L55</f>
        <v>0</v>
      </c>
      <c r="K55" s="37">
        <f>อยู่ร่วม!K55</f>
        <v>0</v>
      </c>
      <c r="L55" s="36">
        <f>อยู่ร่วม!L55</f>
        <v>0</v>
      </c>
      <c r="M55" s="37">
        <f t="shared" si="7"/>
        <v>0</v>
      </c>
      <c r="N55" s="36">
        <f t="shared" si="8"/>
        <v>0</v>
      </c>
      <c r="O55" s="108" t="str">
        <f t="shared" si="9"/>
        <v>กำลังพัฒนา</v>
      </c>
    </row>
    <row r="56" spans="1:15" ht="15.75" customHeight="1" x14ac:dyDescent="0.45">
      <c r="A56" s="121" t="s">
        <v>12</v>
      </c>
      <c r="B56" s="121"/>
      <c r="C56" s="37">
        <f>สุขภาพ!K56</f>
        <v>0</v>
      </c>
      <c r="D56" s="36">
        <f>สุขภาพ!L56</f>
        <v>0</v>
      </c>
      <c r="E56" s="37">
        <f>อารมณ์!K56</f>
        <v>0</v>
      </c>
      <c r="F56" s="36">
        <f>อารมณ์!L56</f>
        <v>0</v>
      </c>
      <c r="G56" s="38">
        <f>ป้องกันตนเอง!K56</f>
        <v>0</v>
      </c>
      <c r="H56" s="36">
        <f>ป้องกันตนเอง!L56</f>
        <v>0</v>
      </c>
      <c r="I56" s="37">
        <f>ไม่เพิกเฉย!K56</f>
        <v>0</v>
      </c>
      <c r="J56" s="36">
        <f>ไม่เพิกเฉย!L56</f>
        <v>0</v>
      </c>
      <c r="K56" s="37">
        <f>อยู่ร่วม!K56</f>
        <v>0</v>
      </c>
      <c r="L56" s="36">
        <f>อยู่ร่วม!L56</f>
        <v>0</v>
      </c>
      <c r="M56" s="37">
        <f>SUM(C56,E56,G56,I56,K56)</f>
        <v>0</v>
      </c>
      <c r="N56" s="36">
        <f t="shared" si="3"/>
        <v>0</v>
      </c>
      <c r="O56" s="33" t="str">
        <f>IF(N56&gt;=90,"ยอดเยี่ยม",IF(N56&gt;=80,"ดีเลิศ",IF(N56&gt;=70,"ดี",IF(N56&gt;=50,"ปานกลาง",IF(N56&lt;50,"กำลังพัฒนา")))))</f>
        <v>กำลังพัฒนา</v>
      </c>
    </row>
    <row r="57" spans="1:15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137" t="str">
        <f>สรุป1.1.1!B59</f>
        <v>ลงชื่อ..........................................ผู้ประเมิน</v>
      </c>
      <c r="C59" s="137"/>
      <c r="D59" s="137"/>
      <c r="E59" s="137"/>
      <c r="F59" s="39"/>
      <c r="G59" s="39"/>
      <c r="H59" s="137" t="str">
        <f>เชื้อชาติ!H59</f>
        <v>ลงชื่อ..........................................ผู้ประเมิน</v>
      </c>
      <c r="I59" s="137"/>
      <c r="J59" s="137"/>
      <c r="K59" s="137"/>
      <c r="L59" s="137"/>
      <c r="M59" s="137"/>
      <c r="N59" s="39"/>
      <c r="O59" s="39"/>
    </row>
    <row r="60" spans="1:15" ht="15.75" customHeight="1" x14ac:dyDescent="0.45">
      <c r="A60" s="39"/>
      <c r="B60" s="137" t="str">
        <f>สรุป1.1.1!B60</f>
        <v>(นางสาวนารีกร พุทธิเภษัช)</v>
      </c>
      <c r="C60" s="137"/>
      <c r="D60" s="137"/>
      <c r="E60" s="137"/>
      <c r="F60" s="39"/>
      <c r="G60" s="39"/>
      <c r="H60" s="137" t="str">
        <f>เชื้อชาติ!H60</f>
        <v>(นางสาววิจิตรา วงค์แก้ว)</v>
      </c>
      <c r="I60" s="137"/>
      <c r="J60" s="137"/>
      <c r="K60" s="137"/>
      <c r="L60" s="137"/>
      <c r="M60" s="137"/>
      <c r="N60" s="39"/>
      <c r="O60" s="39"/>
    </row>
    <row r="61" spans="1:15" ht="15.75" customHeight="1" x14ac:dyDescent="0.45">
      <c r="A61" s="39"/>
      <c r="B61" s="137"/>
      <c r="C61" s="137"/>
      <c r="D61" s="137"/>
      <c r="E61" s="137"/>
      <c r="F61" s="39"/>
      <c r="G61" s="39"/>
      <c r="H61" s="75"/>
      <c r="I61" s="75"/>
      <c r="J61" s="75"/>
      <c r="K61" s="75"/>
      <c r="L61" s="75"/>
      <c r="M61" s="75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4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 ht="15.75" customHeight="1" x14ac:dyDescent="0.4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 ht="15.75" customHeight="1" x14ac:dyDescent="0.4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 ht="15.75" customHeight="1" x14ac:dyDescent="0.4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15.75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15.75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15.75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15.75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9"/>
      <c r="O163" s="3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9"/>
      <c r="O164" s="3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9"/>
      <c r="O165" s="3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9"/>
      <c r="O166" s="3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  <row r="422" spans="1:15" ht="21.75" x14ac:dyDescent="0.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</row>
    <row r="423" spans="1:15" ht="21.75" x14ac:dyDescent="0.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</row>
    <row r="424" spans="1:15" ht="21.75" x14ac:dyDescent="0.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</row>
    <row r="425" spans="1:15" ht="21.75" x14ac:dyDescent="0.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</row>
  </sheetData>
  <mergeCells count="29">
    <mergeCell ref="B59:E59"/>
    <mergeCell ref="B60:E60"/>
    <mergeCell ref="B61:E61"/>
    <mergeCell ref="H60:M60"/>
    <mergeCell ref="H59:M59"/>
    <mergeCell ref="P1:W1"/>
    <mergeCell ref="A2:O2"/>
    <mergeCell ref="P2:W2"/>
    <mergeCell ref="E8:F9"/>
    <mergeCell ref="G8:H9"/>
    <mergeCell ref="I8:J9"/>
    <mergeCell ref="K8:L9"/>
    <mergeCell ref="A1:O1"/>
    <mergeCell ref="A56:B56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4"/>
  <sheetViews>
    <sheetView topLeftCell="A40" workbookViewId="0">
      <selection activeCell="P58" sqref="P58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50" t="s">
        <v>236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7" ht="22.5" thickBot="1" x14ac:dyDescent="0.5500000000000000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27"/>
      <c r="N2" s="27"/>
      <c r="O2" s="27"/>
      <c r="P2" s="27"/>
      <c r="Q2" s="27"/>
    </row>
    <row r="3" spans="1:17" ht="21.75" x14ac:dyDescent="0.5">
      <c r="A3" s="77"/>
      <c r="B3" s="70" t="str">
        <f>ผลสัมฤทธิ์1.1.5!$B$3</f>
        <v>ชั้นมัธยมมศึกษาปีที่</v>
      </c>
      <c r="C3" s="82" t="str">
        <f>อ่าน!C3</f>
        <v>1</v>
      </c>
      <c r="D3" s="70"/>
      <c r="E3" s="77" t="s">
        <v>227</v>
      </c>
      <c r="F3" s="77"/>
      <c r="G3" s="83">
        <f>อ่าน!G3</f>
        <v>2566</v>
      </c>
      <c r="H3" s="77"/>
      <c r="I3" s="78"/>
      <c r="J3" s="78"/>
      <c r="K3" s="77"/>
      <c r="L3" s="77"/>
      <c r="M3" s="77"/>
      <c r="N3" s="77"/>
      <c r="O3" s="77"/>
      <c r="P3" s="77"/>
      <c r="Q3" s="77"/>
    </row>
    <row r="4" spans="1:17" ht="17.25" x14ac:dyDescent="0.4">
      <c r="A4" s="147" t="s">
        <v>8</v>
      </c>
      <c r="B4" s="147" t="s">
        <v>241</v>
      </c>
      <c r="C4" s="158" t="s">
        <v>237</v>
      </c>
      <c r="D4" s="158"/>
      <c r="E4" s="158" t="s">
        <v>238</v>
      </c>
      <c r="F4" s="158"/>
      <c r="G4" s="158" t="s">
        <v>239</v>
      </c>
      <c r="H4" s="158"/>
      <c r="I4" s="158" t="s">
        <v>242</v>
      </c>
      <c r="J4" s="158"/>
      <c r="K4" s="147" t="s">
        <v>248</v>
      </c>
      <c r="L4" s="80" t="s">
        <v>7</v>
      </c>
    </row>
    <row r="5" spans="1:17" ht="17.25" x14ac:dyDescent="0.4">
      <c r="A5" s="147"/>
      <c r="B5" s="147"/>
      <c r="C5" s="84" t="s">
        <v>60</v>
      </c>
      <c r="D5" s="84" t="s">
        <v>61</v>
      </c>
      <c r="E5" s="84" t="s">
        <v>60</v>
      </c>
      <c r="F5" s="84" t="s">
        <v>61</v>
      </c>
      <c r="G5" s="84" t="s">
        <v>60</v>
      </c>
      <c r="H5" s="84" t="s">
        <v>61</v>
      </c>
      <c r="I5" s="84" t="s">
        <v>60</v>
      </c>
      <c r="J5" s="84" t="s">
        <v>61</v>
      </c>
      <c r="K5" s="147"/>
      <c r="L5" s="81" t="s">
        <v>240</v>
      </c>
    </row>
    <row r="6" spans="1:17" ht="17.25" x14ac:dyDescent="0.4">
      <c r="A6" s="84">
        <f>สรุป1.2.4!A12</f>
        <v>1</v>
      </c>
      <c r="B6" s="84" t="str">
        <f>รายชื่อนักเรียน!B6</f>
        <v>เด็กหญิงใหม่ โน่</v>
      </c>
      <c r="C6" s="99">
        <f>สรุปคุณธรรม1.2.1!K10</f>
        <v>24</v>
      </c>
      <c r="D6" s="99">
        <f>สรุปคุณธรรม1.2.1!L10</f>
        <v>100</v>
      </c>
      <c r="E6" s="99">
        <f>สรุป1.2.2!I12</f>
        <v>0</v>
      </c>
      <c r="F6" s="99">
        <f>สรุป1.2.2!J12</f>
        <v>0</v>
      </c>
      <c r="G6" s="99">
        <f>'สรุป 1.2.3'!G12</f>
        <v>0</v>
      </c>
      <c r="H6" s="99">
        <f>'สรุป 1.2.3'!H12</f>
        <v>0</v>
      </c>
      <c r="I6" s="99">
        <f>สรุป1.2.4!M12</f>
        <v>0</v>
      </c>
      <c r="J6" s="99">
        <f>สรุป1.2.4!N12</f>
        <v>0</v>
      </c>
      <c r="K6" s="99">
        <f>AVERAGE(D6,F6,H6,J6)</f>
        <v>25</v>
      </c>
      <c r="L6" s="84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4">
        <f>สรุป1.2.4!A13</f>
        <v>2</v>
      </c>
      <c r="B7" s="84" t="str">
        <f>รายชื่อนักเรียน!B7</f>
        <v>เด็กหญิงเกสรา หมื่นดวง</v>
      </c>
      <c r="C7" s="99">
        <f>สรุปคุณธรรม1.2.1!K11</f>
        <v>0</v>
      </c>
      <c r="D7" s="99">
        <f>สรุปคุณธรรม1.2.1!L11</f>
        <v>0</v>
      </c>
      <c r="E7" s="99">
        <f>สรุป1.2.2!I13</f>
        <v>0</v>
      </c>
      <c r="F7" s="99">
        <f>สรุป1.2.2!J13</f>
        <v>0</v>
      </c>
      <c r="G7" s="99">
        <f>'สรุป 1.2.3'!G13</f>
        <v>0</v>
      </c>
      <c r="H7" s="99">
        <f>'สรุป 1.2.3'!H13</f>
        <v>0</v>
      </c>
      <c r="I7" s="99">
        <f>สรุป1.2.4!M13</f>
        <v>0</v>
      </c>
      <c r="J7" s="99">
        <f>สรุป1.2.4!N13</f>
        <v>0</v>
      </c>
      <c r="K7" s="84">
        <f t="shared" ref="K7:K50" si="0">AVERAGE(D7,F7,H7,J7)</f>
        <v>0</v>
      </c>
      <c r="L7" s="84" t="str">
        <f t="shared" ref="L7:L50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4">
        <f>สรุป1.2.4!A14</f>
        <v>3</v>
      </c>
      <c r="B8" s="84" t="str">
        <f>รายชื่อนักเรียน!B8</f>
        <v>เด็กหญิงตันหยง ศรีภิญโญ</v>
      </c>
      <c r="C8" s="99">
        <f>สรุปคุณธรรม1.2.1!K12</f>
        <v>0</v>
      </c>
      <c r="D8" s="99">
        <f>สรุปคุณธรรม1.2.1!L12</f>
        <v>0</v>
      </c>
      <c r="E8" s="99">
        <f>สรุป1.2.2!I14</f>
        <v>0</v>
      </c>
      <c r="F8" s="99">
        <f>สรุป1.2.2!J14</f>
        <v>0</v>
      </c>
      <c r="G8" s="99">
        <f>'สรุป 1.2.3'!G14</f>
        <v>0</v>
      </c>
      <c r="H8" s="99">
        <f>'สรุป 1.2.3'!H14</f>
        <v>0</v>
      </c>
      <c r="I8" s="99">
        <f>สรุป1.2.4!M14</f>
        <v>0</v>
      </c>
      <c r="J8" s="99">
        <f>สรุป1.2.4!N14</f>
        <v>0</v>
      </c>
      <c r="K8" s="84">
        <f t="shared" si="0"/>
        <v>0</v>
      </c>
      <c r="L8" s="84" t="str">
        <f t="shared" si="1"/>
        <v>กำลังพัฒนา</v>
      </c>
    </row>
    <row r="9" spans="1:17" ht="17.25" x14ac:dyDescent="0.4">
      <c r="A9" s="84">
        <f>สรุป1.2.4!A15</f>
        <v>4</v>
      </c>
      <c r="B9" s="84" t="str">
        <f>รายชื่อนักเรียน!B9</f>
        <v>เด็กชายธนกรณ์ ศิริเมร์</v>
      </c>
      <c r="C9" s="99">
        <f>สรุปคุณธรรม1.2.1!K13</f>
        <v>0</v>
      </c>
      <c r="D9" s="99">
        <f>สรุปคุณธรรม1.2.1!L13</f>
        <v>0</v>
      </c>
      <c r="E9" s="99">
        <f>สรุป1.2.2!I15</f>
        <v>0</v>
      </c>
      <c r="F9" s="99">
        <f>สรุป1.2.2!J15</f>
        <v>0</v>
      </c>
      <c r="G9" s="99">
        <f>'สรุป 1.2.3'!G15</f>
        <v>0</v>
      </c>
      <c r="H9" s="99">
        <f>'สรุป 1.2.3'!H15</f>
        <v>0</v>
      </c>
      <c r="I9" s="99">
        <f>สรุป1.2.4!M15</f>
        <v>0</v>
      </c>
      <c r="J9" s="99">
        <f>สรุป1.2.4!N15</f>
        <v>0</v>
      </c>
      <c r="K9" s="84">
        <f t="shared" si="0"/>
        <v>0</v>
      </c>
      <c r="L9" s="84" t="str">
        <f t="shared" si="1"/>
        <v>กำลังพัฒนา</v>
      </c>
    </row>
    <row r="10" spans="1:17" ht="17.25" x14ac:dyDescent="0.4">
      <c r="A10" s="84">
        <f>สรุป1.2.4!A16</f>
        <v>5</v>
      </c>
      <c r="B10" s="84" t="str">
        <f>รายชื่อนักเรียน!B10</f>
        <v>เด็กหญิงวริศรา ชูชนะ</v>
      </c>
      <c r="C10" s="99">
        <f>สรุปคุณธรรม1.2.1!K14</f>
        <v>0</v>
      </c>
      <c r="D10" s="99">
        <f>สรุปคุณธรรม1.2.1!L14</f>
        <v>0</v>
      </c>
      <c r="E10" s="99">
        <f>สรุป1.2.2!I16</f>
        <v>0</v>
      </c>
      <c r="F10" s="99">
        <f>สรุป1.2.2!J16</f>
        <v>0</v>
      </c>
      <c r="G10" s="99">
        <f>'สรุป 1.2.3'!G16</f>
        <v>0</v>
      </c>
      <c r="H10" s="99">
        <f>'สรุป 1.2.3'!H16</f>
        <v>0</v>
      </c>
      <c r="I10" s="99">
        <f>สรุป1.2.4!M16</f>
        <v>0</v>
      </c>
      <c r="J10" s="99">
        <f>สรุป1.2.4!N16</f>
        <v>0</v>
      </c>
      <c r="K10" s="84">
        <f t="shared" si="0"/>
        <v>0</v>
      </c>
      <c r="L10" s="84" t="str">
        <f t="shared" si="1"/>
        <v>กำลังพัฒนา</v>
      </c>
    </row>
    <row r="11" spans="1:17" ht="17.25" x14ac:dyDescent="0.4">
      <c r="A11" s="84">
        <f>สรุป1.2.4!A17</f>
        <v>6</v>
      </c>
      <c r="B11" s="84" t="str">
        <f>รายชื่อนักเรียน!B11</f>
        <v>เด็กชายภูรินทร์ ม่วงแดง</v>
      </c>
      <c r="C11" s="99">
        <f>สรุปคุณธรรม1.2.1!K15</f>
        <v>0</v>
      </c>
      <c r="D11" s="99">
        <f>สรุปคุณธรรม1.2.1!L15</f>
        <v>0</v>
      </c>
      <c r="E11" s="99">
        <f>สรุป1.2.2!I17</f>
        <v>0</v>
      </c>
      <c r="F11" s="99">
        <f>สรุป1.2.2!J17</f>
        <v>0</v>
      </c>
      <c r="G11" s="99">
        <f>'สรุป 1.2.3'!G17</f>
        <v>0</v>
      </c>
      <c r="H11" s="99">
        <f>'สรุป 1.2.3'!H17</f>
        <v>0</v>
      </c>
      <c r="I11" s="99">
        <f>สรุป1.2.4!M17</f>
        <v>0</v>
      </c>
      <c r="J11" s="99">
        <f>สรุป1.2.4!N17</f>
        <v>0</v>
      </c>
      <c r="K11" s="84">
        <f t="shared" si="0"/>
        <v>0</v>
      </c>
      <c r="L11" s="84" t="str">
        <f t="shared" si="1"/>
        <v>กำลังพัฒนา</v>
      </c>
    </row>
    <row r="12" spans="1:17" ht="17.25" x14ac:dyDescent="0.4">
      <c r="A12" s="84">
        <f>สรุป1.2.4!A18</f>
        <v>7</v>
      </c>
      <c r="B12" s="84" t="str">
        <f>รายชื่อนักเรียน!B12</f>
        <v>เด็กชายภูเมศ ม่วงแดง</v>
      </c>
      <c r="C12" s="99">
        <f>สรุปคุณธรรม1.2.1!K16</f>
        <v>0</v>
      </c>
      <c r="D12" s="99">
        <f>สรุปคุณธรรม1.2.1!L16</f>
        <v>0</v>
      </c>
      <c r="E12" s="99">
        <f>สรุป1.2.2!I18</f>
        <v>0</v>
      </c>
      <c r="F12" s="99">
        <f>สรุป1.2.2!J18</f>
        <v>0</v>
      </c>
      <c r="G12" s="99">
        <f>'สรุป 1.2.3'!G18</f>
        <v>0</v>
      </c>
      <c r="H12" s="99">
        <f>'สรุป 1.2.3'!H18</f>
        <v>0</v>
      </c>
      <c r="I12" s="99">
        <f>สรุป1.2.4!M18</f>
        <v>0</v>
      </c>
      <c r="J12" s="99">
        <f>สรุป1.2.4!N18</f>
        <v>0</v>
      </c>
      <c r="K12" s="84">
        <f t="shared" si="0"/>
        <v>0</v>
      </c>
      <c r="L12" s="84" t="str">
        <f t="shared" si="1"/>
        <v>กำลังพัฒนา</v>
      </c>
    </row>
    <row r="13" spans="1:17" ht="17.25" x14ac:dyDescent="0.4">
      <c r="A13" s="84">
        <f>สรุป1.2.4!A19</f>
        <v>8</v>
      </c>
      <c r="B13" s="84" t="str">
        <f>รายชื่อนักเรียน!B13</f>
        <v>เด็กชายวีระพล สร้อยสน</v>
      </c>
      <c r="C13" s="99">
        <f>สรุปคุณธรรม1.2.1!K17</f>
        <v>0</v>
      </c>
      <c r="D13" s="99">
        <f>สรุปคุณธรรม1.2.1!L17</f>
        <v>0</v>
      </c>
      <c r="E13" s="99">
        <f>สรุป1.2.2!I19</f>
        <v>0</v>
      </c>
      <c r="F13" s="99">
        <f>สรุป1.2.2!J19</f>
        <v>0</v>
      </c>
      <c r="G13" s="99">
        <f>'สรุป 1.2.3'!G19</f>
        <v>0</v>
      </c>
      <c r="H13" s="99">
        <f>'สรุป 1.2.3'!H19</f>
        <v>0</v>
      </c>
      <c r="I13" s="99">
        <f>สรุป1.2.4!M19</f>
        <v>0</v>
      </c>
      <c r="J13" s="99">
        <f>สรุป1.2.4!N19</f>
        <v>0</v>
      </c>
      <c r="K13" s="84">
        <f t="shared" si="0"/>
        <v>0</v>
      </c>
      <c r="L13" s="84" t="str">
        <f t="shared" si="1"/>
        <v>กำลังพัฒนา</v>
      </c>
    </row>
    <row r="14" spans="1:17" ht="17.25" x14ac:dyDescent="0.4">
      <c r="A14" s="84">
        <f>สรุป1.2.4!A20</f>
        <v>9</v>
      </c>
      <c r="B14" s="84" t="str">
        <f>รายชื่อนักเรียน!B14</f>
        <v>เด็กหญิงตรีชฎา ขาวสอาด</v>
      </c>
      <c r="C14" s="99">
        <f>สรุปคุณธรรม1.2.1!K18</f>
        <v>0</v>
      </c>
      <c r="D14" s="99">
        <f>สรุปคุณธรรม1.2.1!L18</f>
        <v>0</v>
      </c>
      <c r="E14" s="99">
        <f>สรุป1.2.2!I20</f>
        <v>0</v>
      </c>
      <c r="F14" s="99">
        <f>สรุป1.2.2!J20</f>
        <v>0</v>
      </c>
      <c r="G14" s="99">
        <f>'สรุป 1.2.3'!G20</f>
        <v>0</v>
      </c>
      <c r="H14" s="99">
        <f>'สรุป 1.2.3'!H20</f>
        <v>0</v>
      </c>
      <c r="I14" s="99">
        <f>สรุป1.2.4!M20</f>
        <v>0</v>
      </c>
      <c r="J14" s="99">
        <f>สรุป1.2.4!N20</f>
        <v>0</v>
      </c>
      <c r="K14" s="84">
        <f t="shared" si="0"/>
        <v>0</v>
      </c>
      <c r="L14" s="84" t="str">
        <f t="shared" si="1"/>
        <v>กำลังพัฒนา</v>
      </c>
    </row>
    <row r="15" spans="1:17" ht="17.25" x14ac:dyDescent="0.4">
      <c r="A15" s="84">
        <f>สรุป1.2.4!A21</f>
        <v>10</v>
      </c>
      <c r="B15" s="84" t="str">
        <f>รายชื่อนักเรียน!B15</f>
        <v>เด็กชายทนุธรรม จงทอง</v>
      </c>
      <c r="C15" s="99">
        <f>สรุปคุณธรรม1.2.1!K19</f>
        <v>0</v>
      </c>
      <c r="D15" s="99">
        <f>สรุปคุณธรรม1.2.1!L19</f>
        <v>0</v>
      </c>
      <c r="E15" s="99">
        <f>สรุป1.2.2!I21</f>
        <v>0</v>
      </c>
      <c r="F15" s="99">
        <f>สรุป1.2.2!J21</f>
        <v>0</v>
      </c>
      <c r="G15" s="99">
        <f>'สรุป 1.2.3'!G21</f>
        <v>0</v>
      </c>
      <c r="H15" s="99">
        <f>'สรุป 1.2.3'!H21</f>
        <v>0</v>
      </c>
      <c r="I15" s="99">
        <f>สรุป1.2.4!M21</f>
        <v>0</v>
      </c>
      <c r="J15" s="99">
        <f>สรุป1.2.4!N21</f>
        <v>0</v>
      </c>
      <c r="K15" s="84">
        <f t="shared" si="0"/>
        <v>0</v>
      </c>
      <c r="L15" s="84" t="str">
        <f t="shared" si="1"/>
        <v>กำลังพัฒนา</v>
      </c>
    </row>
    <row r="16" spans="1:17" ht="17.25" x14ac:dyDescent="0.4">
      <c r="A16" s="84">
        <f>สรุป1.2.4!A22</f>
        <v>11</v>
      </c>
      <c r="B16" s="84" t="str">
        <f>รายชื่อนักเรียน!B16</f>
        <v>เด็กชายรัตนพล บำรุงรัตน์</v>
      </c>
      <c r="C16" s="99">
        <f>สรุปคุณธรรม1.2.1!K20</f>
        <v>0</v>
      </c>
      <c r="D16" s="99">
        <f>สรุปคุณธรรม1.2.1!L20</f>
        <v>0</v>
      </c>
      <c r="E16" s="99">
        <f>สรุป1.2.2!I22</f>
        <v>0</v>
      </c>
      <c r="F16" s="99">
        <f>สรุป1.2.2!J22</f>
        <v>0</v>
      </c>
      <c r="G16" s="99">
        <f>'สรุป 1.2.3'!G22</f>
        <v>0</v>
      </c>
      <c r="H16" s="99">
        <f>'สรุป 1.2.3'!H22</f>
        <v>0</v>
      </c>
      <c r="I16" s="99">
        <f>สรุป1.2.4!M22</f>
        <v>0</v>
      </c>
      <c r="J16" s="99">
        <f>สรุป1.2.4!N22</f>
        <v>0</v>
      </c>
      <c r="K16" s="84">
        <f t="shared" si="0"/>
        <v>0</v>
      </c>
      <c r="L16" s="84" t="str">
        <f t="shared" si="1"/>
        <v>กำลังพัฒนา</v>
      </c>
    </row>
    <row r="17" spans="1:12" ht="17.25" x14ac:dyDescent="0.4">
      <c r="A17" s="84">
        <f>สรุป1.2.4!A23</f>
        <v>12</v>
      </c>
      <c r="B17" s="84" t="str">
        <f>รายชื่อนักเรียน!B17</f>
        <v>เด็กหญิงฉัตรกมล คงรักษา</v>
      </c>
      <c r="C17" s="99">
        <f>สรุปคุณธรรม1.2.1!K21</f>
        <v>0</v>
      </c>
      <c r="D17" s="99">
        <f>สรุปคุณธรรม1.2.1!L21</f>
        <v>0</v>
      </c>
      <c r="E17" s="99">
        <f>สรุป1.2.2!I23</f>
        <v>0</v>
      </c>
      <c r="F17" s="99">
        <f>สรุป1.2.2!J23</f>
        <v>0</v>
      </c>
      <c r="G17" s="99">
        <f>'สรุป 1.2.3'!G23</f>
        <v>0</v>
      </c>
      <c r="H17" s="99">
        <f>'สรุป 1.2.3'!H23</f>
        <v>0</v>
      </c>
      <c r="I17" s="99">
        <f>สรุป1.2.4!M23</f>
        <v>0</v>
      </c>
      <c r="J17" s="99">
        <f>สรุป1.2.4!N23</f>
        <v>0</v>
      </c>
      <c r="K17" s="84">
        <f t="shared" si="0"/>
        <v>0</v>
      </c>
      <c r="L17" s="84" t="str">
        <f t="shared" si="1"/>
        <v>กำลังพัฒนา</v>
      </c>
    </row>
    <row r="18" spans="1:12" ht="17.25" x14ac:dyDescent="0.4">
      <c r="A18" s="84">
        <f>สรุป1.2.4!A24</f>
        <v>13</v>
      </c>
      <c r="B18" s="84" t="str">
        <f>รายชื่อนักเรียน!B18</f>
        <v>เด็กหญิงขวัญพิชชา อุ่นภิรมย์</v>
      </c>
      <c r="C18" s="99">
        <f>สรุปคุณธรรม1.2.1!K22</f>
        <v>0</v>
      </c>
      <c r="D18" s="99">
        <f>สรุปคุณธรรม1.2.1!L22</f>
        <v>0</v>
      </c>
      <c r="E18" s="99">
        <f>สรุป1.2.2!I24</f>
        <v>0</v>
      </c>
      <c r="F18" s="99">
        <f>สรุป1.2.2!J24</f>
        <v>0</v>
      </c>
      <c r="G18" s="99">
        <f>'สรุป 1.2.3'!G24</f>
        <v>0</v>
      </c>
      <c r="H18" s="99">
        <f>'สรุป 1.2.3'!H24</f>
        <v>0</v>
      </c>
      <c r="I18" s="99">
        <f>สรุป1.2.4!M24</f>
        <v>0</v>
      </c>
      <c r="J18" s="99">
        <f>สรุป1.2.4!N24</f>
        <v>0</v>
      </c>
      <c r="K18" s="84">
        <f t="shared" si="0"/>
        <v>0</v>
      </c>
      <c r="L18" s="84" t="str">
        <f t="shared" si="1"/>
        <v>กำลังพัฒนา</v>
      </c>
    </row>
    <row r="19" spans="1:12" ht="17.25" x14ac:dyDescent="0.4">
      <c r="A19" s="84">
        <f>สรุป1.2.4!A25</f>
        <v>14</v>
      </c>
      <c r="B19" s="84" t="str">
        <f>รายชื่อนักเรียน!B19</f>
        <v>เด็กชายเจตนิพัทธ์ จันทร์ปะทิว</v>
      </c>
      <c r="C19" s="99">
        <f>สรุปคุณธรรม1.2.1!K23</f>
        <v>0</v>
      </c>
      <c r="D19" s="99">
        <f>สรุปคุณธรรม1.2.1!L23</f>
        <v>0</v>
      </c>
      <c r="E19" s="99">
        <f>สรุป1.2.2!I25</f>
        <v>0</v>
      </c>
      <c r="F19" s="99">
        <f>สรุป1.2.2!J25</f>
        <v>0</v>
      </c>
      <c r="G19" s="99">
        <f>'สรุป 1.2.3'!G25</f>
        <v>0</v>
      </c>
      <c r="H19" s="99">
        <f>'สรุป 1.2.3'!H25</f>
        <v>0</v>
      </c>
      <c r="I19" s="99">
        <f>สรุป1.2.4!M25</f>
        <v>0</v>
      </c>
      <c r="J19" s="99">
        <f>สรุป1.2.4!N25</f>
        <v>0</v>
      </c>
      <c r="K19" s="84">
        <f t="shared" si="0"/>
        <v>0</v>
      </c>
      <c r="L19" s="84" t="str">
        <f t="shared" si="1"/>
        <v>กำลังพัฒนา</v>
      </c>
    </row>
    <row r="20" spans="1:12" ht="17.25" x14ac:dyDescent="0.4">
      <c r="A20" s="84">
        <f>สรุป1.2.4!A26</f>
        <v>15</v>
      </c>
      <c r="B20" s="84" t="str">
        <f>รายชื่อนักเรียน!B20</f>
        <v>เด็กหญิงเพียงฟ้า ทองปาน</v>
      </c>
      <c r="C20" s="99">
        <f>สรุปคุณธรรม1.2.1!K24</f>
        <v>0</v>
      </c>
      <c r="D20" s="99">
        <f>สรุปคุณธรรม1.2.1!L24</f>
        <v>0</v>
      </c>
      <c r="E20" s="99">
        <f>สรุป1.2.2!I26</f>
        <v>0</v>
      </c>
      <c r="F20" s="99">
        <f>สรุป1.2.2!J26</f>
        <v>0</v>
      </c>
      <c r="G20" s="99">
        <f>'สรุป 1.2.3'!G26</f>
        <v>0</v>
      </c>
      <c r="H20" s="99">
        <f>'สรุป 1.2.3'!H26</f>
        <v>0</v>
      </c>
      <c r="I20" s="99">
        <f>สรุป1.2.4!M26</f>
        <v>0</v>
      </c>
      <c r="J20" s="99">
        <f>สรุป1.2.4!N26</f>
        <v>0</v>
      </c>
      <c r="K20" s="84">
        <f t="shared" si="0"/>
        <v>0</v>
      </c>
      <c r="L20" s="84" t="str">
        <f t="shared" si="1"/>
        <v>กำลังพัฒนา</v>
      </c>
    </row>
    <row r="21" spans="1:12" ht="17.25" x14ac:dyDescent="0.4">
      <c r="A21" s="84">
        <f>สรุป1.2.4!A27</f>
        <v>16</v>
      </c>
      <c r="B21" s="84" t="str">
        <f>รายชื่อนักเรียน!B21</f>
        <v>เด็กชายนพรุจ ธนสาร</v>
      </c>
      <c r="C21" s="99">
        <f>สรุปคุณธรรม1.2.1!K25</f>
        <v>0</v>
      </c>
      <c r="D21" s="99">
        <f>สรุปคุณธรรม1.2.1!L25</f>
        <v>0</v>
      </c>
      <c r="E21" s="99">
        <f>สรุป1.2.2!I27</f>
        <v>0</v>
      </c>
      <c r="F21" s="99">
        <f>สรุป1.2.2!J27</f>
        <v>0</v>
      </c>
      <c r="G21" s="99">
        <f>'สรุป 1.2.3'!G27</f>
        <v>0</v>
      </c>
      <c r="H21" s="99">
        <f>'สรุป 1.2.3'!H27</f>
        <v>0</v>
      </c>
      <c r="I21" s="99">
        <f>สรุป1.2.4!M27</f>
        <v>0</v>
      </c>
      <c r="J21" s="99">
        <f>สรุป1.2.4!N27</f>
        <v>0</v>
      </c>
      <c r="K21" s="84">
        <f t="shared" si="0"/>
        <v>0</v>
      </c>
      <c r="L21" s="84" t="str">
        <f t="shared" si="1"/>
        <v>กำลังพัฒนา</v>
      </c>
    </row>
    <row r="22" spans="1:12" ht="17.25" x14ac:dyDescent="0.4">
      <c r="A22" s="84">
        <f>สรุป1.2.4!A28</f>
        <v>17</v>
      </c>
      <c r="B22" s="84" t="str">
        <f>รายชื่อนักเรียน!B22</f>
        <v>เด็กหญิงถิรดา ฉิมขันธ์</v>
      </c>
      <c r="C22" s="99">
        <f>สรุปคุณธรรม1.2.1!K26</f>
        <v>0</v>
      </c>
      <c r="D22" s="99">
        <f>สรุปคุณธรรม1.2.1!L26</f>
        <v>0</v>
      </c>
      <c r="E22" s="99">
        <f>สรุป1.2.2!I28</f>
        <v>0</v>
      </c>
      <c r="F22" s="99">
        <f>สรุป1.2.2!J28</f>
        <v>0</v>
      </c>
      <c r="G22" s="99">
        <f>'สรุป 1.2.3'!G28</f>
        <v>0</v>
      </c>
      <c r="H22" s="99">
        <f>'สรุป 1.2.3'!H28</f>
        <v>0</v>
      </c>
      <c r="I22" s="99">
        <f>สรุป1.2.4!M28</f>
        <v>0</v>
      </c>
      <c r="J22" s="99">
        <f>สรุป1.2.4!N28</f>
        <v>0</v>
      </c>
      <c r="K22" s="84">
        <f t="shared" si="0"/>
        <v>0</v>
      </c>
      <c r="L22" s="84" t="str">
        <f t="shared" si="1"/>
        <v>กำลังพัฒนา</v>
      </c>
    </row>
    <row r="23" spans="1:12" ht="17.25" x14ac:dyDescent="0.4">
      <c r="A23" s="84">
        <f>สรุป1.2.4!A29</f>
        <v>18</v>
      </c>
      <c r="B23" s="84" t="str">
        <f>รายชื่อนักเรียน!B23</f>
        <v>เด็กชายอนัญพร วงศ์สุวัฒน์</v>
      </c>
      <c r="C23" s="99">
        <f>สรุปคุณธรรม1.2.1!K27</f>
        <v>0</v>
      </c>
      <c r="D23" s="99">
        <f>สรุปคุณธรรม1.2.1!L27</f>
        <v>0</v>
      </c>
      <c r="E23" s="99">
        <f>สรุป1.2.2!I29</f>
        <v>0</v>
      </c>
      <c r="F23" s="99">
        <f>สรุป1.2.2!J29</f>
        <v>0</v>
      </c>
      <c r="G23" s="99">
        <f>'สรุป 1.2.3'!G29</f>
        <v>0</v>
      </c>
      <c r="H23" s="99">
        <f>'สรุป 1.2.3'!H29</f>
        <v>0</v>
      </c>
      <c r="I23" s="99">
        <f>สรุป1.2.4!M29</f>
        <v>0</v>
      </c>
      <c r="J23" s="99">
        <f>สรุป1.2.4!N29</f>
        <v>0</v>
      </c>
      <c r="K23" s="84">
        <f t="shared" si="0"/>
        <v>0</v>
      </c>
      <c r="L23" s="84" t="str">
        <f t="shared" si="1"/>
        <v>กำลังพัฒนา</v>
      </c>
    </row>
    <row r="24" spans="1:12" ht="17.25" x14ac:dyDescent="0.4">
      <c r="A24" s="84">
        <f>สรุป1.2.4!A30</f>
        <v>19</v>
      </c>
      <c r="B24" s="84" t="str">
        <f>รายชื่อนักเรียน!B24</f>
        <v>เด็กหญิงอารียา ชื่นสุดใจ</v>
      </c>
      <c r="C24" s="99">
        <f>สรุปคุณธรรม1.2.1!K28</f>
        <v>0</v>
      </c>
      <c r="D24" s="99">
        <f>สรุปคุณธรรม1.2.1!L28</f>
        <v>0</v>
      </c>
      <c r="E24" s="99">
        <f>สรุป1.2.2!I30</f>
        <v>0</v>
      </c>
      <c r="F24" s="99">
        <f>สรุป1.2.2!J30</f>
        <v>0</v>
      </c>
      <c r="G24" s="99">
        <f>'สรุป 1.2.3'!G30</f>
        <v>0</v>
      </c>
      <c r="H24" s="99">
        <f>'สรุป 1.2.3'!H30</f>
        <v>0</v>
      </c>
      <c r="I24" s="99">
        <f>สรุป1.2.4!M30</f>
        <v>0</v>
      </c>
      <c r="J24" s="99">
        <f>สรุป1.2.4!N30</f>
        <v>0</v>
      </c>
      <c r="K24" s="84">
        <f t="shared" si="0"/>
        <v>0</v>
      </c>
      <c r="L24" s="84" t="str">
        <f t="shared" si="1"/>
        <v>กำลังพัฒนา</v>
      </c>
    </row>
    <row r="25" spans="1:12" ht="17.25" x14ac:dyDescent="0.4">
      <c r="A25" s="84">
        <f>สรุป1.2.4!A31</f>
        <v>20</v>
      </c>
      <c r="B25" s="84" t="str">
        <f>รายชื่อนักเรียน!B25</f>
        <v>เด็กชายวิศว์ชนนท์ หงษ์สะทาน</v>
      </c>
      <c r="C25" s="99">
        <f>สรุปคุณธรรม1.2.1!K29</f>
        <v>0</v>
      </c>
      <c r="D25" s="99">
        <f>สรุปคุณธรรม1.2.1!L29</f>
        <v>0</v>
      </c>
      <c r="E25" s="99">
        <f>สรุป1.2.2!I31</f>
        <v>0</v>
      </c>
      <c r="F25" s="99">
        <f>สรุป1.2.2!J31</f>
        <v>0</v>
      </c>
      <c r="G25" s="99">
        <f>'สรุป 1.2.3'!G31</f>
        <v>0</v>
      </c>
      <c r="H25" s="99">
        <f>'สรุป 1.2.3'!H31</f>
        <v>0</v>
      </c>
      <c r="I25" s="99">
        <f>สรุป1.2.4!M31</f>
        <v>0</v>
      </c>
      <c r="J25" s="99">
        <f>สรุป1.2.4!N31</f>
        <v>0</v>
      </c>
      <c r="K25" s="84">
        <f t="shared" si="0"/>
        <v>0</v>
      </c>
      <c r="L25" s="84" t="str">
        <f t="shared" si="1"/>
        <v>กำลังพัฒนา</v>
      </c>
    </row>
    <row r="26" spans="1:12" ht="17.25" x14ac:dyDescent="0.4">
      <c r="A26" s="84">
        <f>สรุป1.2.4!A32</f>
        <v>21</v>
      </c>
      <c r="B26" s="84" t="str">
        <f>รายชื่อนักเรียน!B26</f>
        <v>เด็กชายวรวุฒิ รอดคง</v>
      </c>
      <c r="C26" s="99">
        <f>สรุปคุณธรรม1.2.1!K30</f>
        <v>0</v>
      </c>
      <c r="D26" s="99">
        <f>สรุปคุณธรรม1.2.1!L30</f>
        <v>0</v>
      </c>
      <c r="E26" s="99">
        <f>สรุป1.2.2!I32</f>
        <v>0</v>
      </c>
      <c r="F26" s="99">
        <f>สรุป1.2.2!J32</f>
        <v>0</v>
      </c>
      <c r="G26" s="99">
        <f>'สรุป 1.2.3'!G32</f>
        <v>0</v>
      </c>
      <c r="H26" s="99">
        <f>'สรุป 1.2.3'!H32</f>
        <v>0</v>
      </c>
      <c r="I26" s="99">
        <f>สรุป1.2.4!M32</f>
        <v>0</v>
      </c>
      <c r="J26" s="99">
        <f>สรุป1.2.4!N32</f>
        <v>0</v>
      </c>
      <c r="K26" s="84">
        <f t="shared" si="0"/>
        <v>0</v>
      </c>
      <c r="L26" s="84" t="str">
        <f t="shared" si="1"/>
        <v>กำลังพัฒนา</v>
      </c>
    </row>
    <row r="27" spans="1:12" ht="17.25" x14ac:dyDescent="0.4">
      <c r="A27" s="84">
        <f>สรุป1.2.4!A33</f>
        <v>22</v>
      </c>
      <c r="B27" s="84" t="str">
        <f>รายชื่อนักเรียน!B27</f>
        <v>เด็กหญิงปาลีนา ยอดยิ่ง</v>
      </c>
      <c r="C27" s="99">
        <f>สรุปคุณธรรม1.2.1!K31</f>
        <v>0</v>
      </c>
      <c r="D27" s="99">
        <f>สรุปคุณธรรม1.2.1!L31</f>
        <v>0</v>
      </c>
      <c r="E27" s="99">
        <f>สรุป1.2.2!I33</f>
        <v>0</v>
      </c>
      <c r="F27" s="99">
        <f>สรุป1.2.2!J33</f>
        <v>0</v>
      </c>
      <c r="G27" s="99">
        <f>'สรุป 1.2.3'!G33</f>
        <v>0</v>
      </c>
      <c r="H27" s="99">
        <f>'สรุป 1.2.3'!H33</f>
        <v>0</v>
      </c>
      <c r="I27" s="99">
        <f>สรุป1.2.4!M33</f>
        <v>0</v>
      </c>
      <c r="J27" s="99">
        <f>สรุป1.2.4!N33</f>
        <v>0</v>
      </c>
      <c r="K27" s="84">
        <f t="shared" si="0"/>
        <v>0</v>
      </c>
      <c r="L27" s="84" t="str">
        <f t="shared" si="1"/>
        <v>กำลังพัฒนา</v>
      </c>
    </row>
    <row r="28" spans="1:12" ht="17.25" x14ac:dyDescent="0.4">
      <c r="A28" s="84">
        <f>สรุป1.2.4!A34</f>
        <v>23</v>
      </c>
      <c r="B28" s="84" t="str">
        <f>รายชื่อนักเรียน!B28</f>
        <v>เด็กชายกฤตภาส แช่มมี</v>
      </c>
      <c r="C28" s="99">
        <f>สรุปคุณธรรม1.2.1!K32</f>
        <v>0</v>
      </c>
      <c r="D28" s="99">
        <f>สรุปคุณธรรม1.2.1!L32</f>
        <v>0</v>
      </c>
      <c r="E28" s="99">
        <f>สรุป1.2.2!I34</f>
        <v>0</v>
      </c>
      <c r="F28" s="99">
        <f>สรุป1.2.2!J34</f>
        <v>0</v>
      </c>
      <c r="G28" s="99">
        <f>'สรุป 1.2.3'!G34</f>
        <v>0</v>
      </c>
      <c r="H28" s="99">
        <f>'สรุป 1.2.3'!H34</f>
        <v>0</v>
      </c>
      <c r="I28" s="99">
        <f>สรุป1.2.4!M34</f>
        <v>0</v>
      </c>
      <c r="J28" s="99">
        <f>สรุป1.2.4!N34</f>
        <v>0</v>
      </c>
      <c r="K28" s="84">
        <f t="shared" si="0"/>
        <v>0</v>
      </c>
      <c r="L28" s="84" t="str">
        <f t="shared" si="1"/>
        <v>กำลังพัฒนา</v>
      </c>
    </row>
    <row r="29" spans="1:12" ht="17.25" x14ac:dyDescent="0.4">
      <c r="A29" s="84">
        <f>สรุป1.2.4!A35</f>
        <v>24</v>
      </c>
      <c r="B29" s="84" t="str">
        <f>รายชื่อนักเรียน!B29</f>
        <v>เด็กหญิงดิษยา บุญจำนงค์</v>
      </c>
      <c r="C29" s="99">
        <f>สรุปคุณธรรม1.2.1!K33</f>
        <v>0</v>
      </c>
      <c r="D29" s="99">
        <f>สรุปคุณธรรม1.2.1!L33</f>
        <v>0</v>
      </c>
      <c r="E29" s="99">
        <f>สรุป1.2.2!I35</f>
        <v>0</v>
      </c>
      <c r="F29" s="99">
        <f>สรุป1.2.2!J35</f>
        <v>0</v>
      </c>
      <c r="G29" s="99">
        <f>'สรุป 1.2.3'!G35</f>
        <v>0</v>
      </c>
      <c r="H29" s="99">
        <f>'สรุป 1.2.3'!H35</f>
        <v>0</v>
      </c>
      <c r="I29" s="99">
        <f>สรุป1.2.4!M35</f>
        <v>0</v>
      </c>
      <c r="J29" s="99">
        <f>สรุป1.2.4!N35</f>
        <v>0</v>
      </c>
      <c r="K29" s="84">
        <f t="shared" si="0"/>
        <v>0</v>
      </c>
      <c r="L29" s="84" t="str">
        <f t="shared" si="1"/>
        <v>กำลังพัฒนา</v>
      </c>
    </row>
    <row r="30" spans="1:12" ht="17.25" x14ac:dyDescent="0.4">
      <c r="A30" s="84">
        <f>สรุป1.2.4!A36</f>
        <v>25</v>
      </c>
      <c r="B30" s="84" t="str">
        <f>รายชื่อนักเรียน!B30</f>
        <v>เด็กหญิงศศิณี ศรีสงคราม</v>
      </c>
      <c r="C30" s="99">
        <f>สรุปคุณธรรม1.2.1!K34</f>
        <v>0</v>
      </c>
      <c r="D30" s="99">
        <f>สรุปคุณธรรม1.2.1!L34</f>
        <v>0</v>
      </c>
      <c r="E30" s="99">
        <f>สรุป1.2.2!I36</f>
        <v>0</v>
      </c>
      <c r="F30" s="99">
        <f>สรุป1.2.2!J36</f>
        <v>0</v>
      </c>
      <c r="G30" s="99">
        <f>'สรุป 1.2.3'!G36</f>
        <v>0</v>
      </c>
      <c r="H30" s="99">
        <f>'สรุป 1.2.3'!H36</f>
        <v>0</v>
      </c>
      <c r="I30" s="99">
        <f>สรุป1.2.4!M36</f>
        <v>0</v>
      </c>
      <c r="J30" s="99">
        <f>สรุป1.2.4!N36</f>
        <v>0</v>
      </c>
      <c r="K30" s="84">
        <f t="shared" si="0"/>
        <v>0</v>
      </c>
      <c r="L30" s="84" t="str">
        <f t="shared" si="1"/>
        <v>กำลังพัฒนา</v>
      </c>
    </row>
    <row r="31" spans="1:12" ht="17.25" x14ac:dyDescent="0.4">
      <c r="A31" s="84">
        <f>สรุป1.2.4!A37</f>
        <v>26</v>
      </c>
      <c r="B31" s="84" t="str">
        <f>รายชื่อนักเรียน!B31</f>
        <v>เด็กชายอชิตพงษ์ วงค์พยัคฆ์</v>
      </c>
      <c r="C31" s="99">
        <f>สรุปคุณธรรม1.2.1!K35</f>
        <v>0</v>
      </c>
      <c r="D31" s="99">
        <f>สรุปคุณธรรม1.2.1!L35</f>
        <v>0</v>
      </c>
      <c r="E31" s="99">
        <f>สรุป1.2.2!I37</f>
        <v>0</v>
      </c>
      <c r="F31" s="99">
        <f>สรุป1.2.2!J37</f>
        <v>0</v>
      </c>
      <c r="G31" s="99">
        <f>'สรุป 1.2.3'!G37</f>
        <v>0</v>
      </c>
      <c r="H31" s="99">
        <f>'สรุป 1.2.3'!H37</f>
        <v>0</v>
      </c>
      <c r="I31" s="99">
        <f>สรุป1.2.4!M37</f>
        <v>0</v>
      </c>
      <c r="J31" s="99">
        <f>สรุป1.2.4!N37</f>
        <v>0</v>
      </c>
      <c r="K31" s="84">
        <f t="shared" si="0"/>
        <v>0</v>
      </c>
      <c r="L31" s="84" t="str">
        <f t="shared" si="1"/>
        <v>กำลังพัฒนา</v>
      </c>
    </row>
    <row r="32" spans="1:12" ht="17.25" x14ac:dyDescent="0.4">
      <c r="A32" s="84">
        <f>สรุป1.2.4!A38</f>
        <v>27</v>
      </c>
      <c r="B32" s="84" t="str">
        <f>รายชื่อนักเรียน!B32</f>
        <v>เด็กชายกุญชร ทิพย์มงคล</v>
      </c>
      <c r="C32" s="99">
        <f>สรุปคุณธรรม1.2.1!K36</f>
        <v>0</v>
      </c>
      <c r="D32" s="99">
        <f>สรุปคุณธรรม1.2.1!L36</f>
        <v>0</v>
      </c>
      <c r="E32" s="99">
        <f>สรุป1.2.2!I38</f>
        <v>0</v>
      </c>
      <c r="F32" s="99">
        <f>สรุป1.2.2!J38</f>
        <v>0</v>
      </c>
      <c r="G32" s="99">
        <f>'สรุป 1.2.3'!G38</f>
        <v>0</v>
      </c>
      <c r="H32" s="99">
        <f>'สรุป 1.2.3'!H38</f>
        <v>0</v>
      </c>
      <c r="I32" s="99">
        <f>สรุป1.2.4!M38</f>
        <v>0</v>
      </c>
      <c r="J32" s="99">
        <f>สรุป1.2.4!N38</f>
        <v>0</v>
      </c>
      <c r="K32" s="84">
        <f t="shared" si="0"/>
        <v>0</v>
      </c>
      <c r="L32" s="84" t="str">
        <f t="shared" si="1"/>
        <v>กำลังพัฒนา</v>
      </c>
    </row>
    <row r="33" spans="1:12" ht="17.25" x14ac:dyDescent="0.4">
      <c r="A33" s="84">
        <f>สรุป1.2.4!A39</f>
        <v>28</v>
      </c>
      <c r="B33" s="84" t="str">
        <f>รายชื่อนักเรียน!B33</f>
        <v>เด็กหญิงสุวิมล คงสาลี</v>
      </c>
      <c r="C33" s="99">
        <f>สรุปคุณธรรม1.2.1!K37</f>
        <v>0</v>
      </c>
      <c r="D33" s="99">
        <f>สรุปคุณธรรม1.2.1!L37</f>
        <v>0</v>
      </c>
      <c r="E33" s="99">
        <f>สรุป1.2.2!I39</f>
        <v>0</v>
      </c>
      <c r="F33" s="99">
        <f>สรุป1.2.2!J39</f>
        <v>0</v>
      </c>
      <c r="G33" s="99">
        <f>'สรุป 1.2.3'!G39</f>
        <v>0</v>
      </c>
      <c r="H33" s="99">
        <f>'สรุป 1.2.3'!H39</f>
        <v>0</v>
      </c>
      <c r="I33" s="99">
        <f>สรุป1.2.4!M39</f>
        <v>0</v>
      </c>
      <c r="J33" s="99">
        <f>สรุป1.2.4!N39</f>
        <v>0</v>
      </c>
      <c r="K33" s="84">
        <f t="shared" si="0"/>
        <v>0</v>
      </c>
      <c r="L33" s="84" t="str">
        <f t="shared" si="1"/>
        <v>กำลังพัฒนา</v>
      </c>
    </row>
    <row r="34" spans="1:12" ht="17.25" x14ac:dyDescent="0.4">
      <c r="A34" s="84">
        <f>สรุป1.2.4!A40</f>
        <v>29</v>
      </c>
      <c r="B34" s="84" t="str">
        <f>รายชื่อนักเรียน!B34</f>
        <v>นางสาวเอเอเอา</v>
      </c>
      <c r="C34" s="99">
        <f>สรุปคุณธรรม1.2.1!K38</f>
        <v>0</v>
      </c>
      <c r="D34" s="99">
        <f>สรุปคุณธรรม1.2.1!L38</f>
        <v>0</v>
      </c>
      <c r="E34" s="99">
        <f>สรุป1.2.2!I40</f>
        <v>0</v>
      </c>
      <c r="F34" s="99">
        <f>สรุป1.2.2!J40</f>
        <v>0</v>
      </c>
      <c r="G34" s="99">
        <f>'สรุป 1.2.3'!G40</f>
        <v>0</v>
      </c>
      <c r="H34" s="99">
        <f>'สรุป 1.2.3'!H40</f>
        <v>0</v>
      </c>
      <c r="I34" s="99">
        <f>สรุป1.2.4!M40</f>
        <v>0</v>
      </c>
      <c r="J34" s="99">
        <f>สรุป1.2.4!N40</f>
        <v>0</v>
      </c>
      <c r="K34" s="84">
        <f t="shared" si="0"/>
        <v>0</v>
      </c>
      <c r="L34" s="84" t="str">
        <f t="shared" si="1"/>
        <v>กำลังพัฒนา</v>
      </c>
    </row>
    <row r="35" spans="1:12" ht="17.25" x14ac:dyDescent="0.4">
      <c r="A35" s="84">
        <f>สรุป1.2.4!A41</f>
        <v>30</v>
      </c>
      <c r="B35" s="84" t="str">
        <f>รายชื่อนักเรียน!B35</f>
        <v>เด็กชายบุญญฤทธิ์  อักษรเขตต์</v>
      </c>
      <c r="C35" s="99">
        <f>สรุปคุณธรรม1.2.1!K39</f>
        <v>0</v>
      </c>
      <c r="D35" s="99">
        <f>สรุปคุณธรรม1.2.1!L39</f>
        <v>0</v>
      </c>
      <c r="E35" s="99">
        <f>สรุป1.2.2!I41</f>
        <v>0</v>
      </c>
      <c r="F35" s="99">
        <f>สรุป1.2.2!J41</f>
        <v>0</v>
      </c>
      <c r="G35" s="99">
        <f>'สรุป 1.2.3'!G41</f>
        <v>0</v>
      </c>
      <c r="H35" s="99">
        <f>'สรุป 1.2.3'!H41</f>
        <v>0</v>
      </c>
      <c r="I35" s="99">
        <f>สรุป1.2.4!M41</f>
        <v>0</v>
      </c>
      <c r="J35" s="99">
        <f>สรุป1.2.4!N41</f>
        <v>0</v>
      </c>
      <c r="K35" s="84">
        <f t="shared" si="0"/>
        <v>0</v>
      </c>
      <c r="L35" s="84" t="str">
        <f t="shared" si="1"/>
        <v>กำลังพัฒนา</v>
      </c>
    </row>
    <row r="36" spans="1:12" ht="17.25" x14ac:dyDescent="0.4">
      <c r="A36" s="84">
        <f>สรุป1.2.4!A42</f>
        <v>31</v>
      </c>
      <c r="B36" s="84" t="str">
        <f>รายชื่อนักเรียน!B36</f>
        <v>เด็กหญิง พรไพลิน   ผึ่งผาย</v>
      </c>
      <c r="C36" s="99">
        <f>สรุปคุณธรรม1.2.1!K40</f>
        <v>0</v>
      </c>
      <c r="D36" s="99">
        <f>สรุปคุณธรรม1.2.1!L40</f>
        <v>0</v>
      </c>
      <c r="E36" s="99">
        <f>สรุป1.2.2!I42</f>
        <v>0</v>
      </c>
      <c r="F36" s="99">
        <f>สรุป1.2.2!J42</f>
        <v>0</v>
      </c>
      <c r="G36" s="99">
        <f>'สรุป 1.2.3'!G42</f>
        <v>0</v>
      </c>
      <c r="H36" s="99">
        <f>'สรุป 1.2.3'!H42</f>
        <v>0</v>
      </c>
      <c r="I36" s="99">
        <f>สรุป1.2.4!M42</f>
        <v>0</v>
      </c>
      <c r="J36" s="99">
        <f>สรุป1.2.4!N42</f>
        <v>0</v>
      </c>
      <c r="K36" s="84">
        <f t="shared" si="0"/>
        <v>0</v>
      </c>
      <c r="L36" s="84" t="str">
        <f t="shared" si="1"/>
        <v>กำลังพัฒนา</v>
      </c>
    </row>
    <row r="37" spans="1:12" ht="17.25" x14ac:dyDescent="0.4">
      <c r="A37" s="84">
        <f>สรุป1.2.4!A43</f>
        <v>32</v>
      </c>
      <c r="B37" s="84" t="str">
        <f>รายชื่อนักเรียน!B37</f>
        <v>เด็กหญิง ณัฐชา จันทร์วิเชียร</v>
      </c>
      <c r="C37" s="99">
        <f>สรุปคุณธรรม1.2.1!K41</f>
        <v>0</v>
      </c>
      <c r="D37" s="99">
        <f>สรุปคุณธรรม1.2.1!L41</f>
        <v>0</v>
      </c>
      <c r="E37" s="99">
        <f>สรุป1.2.2!I43</f>
        <v>0</v>
      </c>
      <c r="F37" s="99">
        <f>สรุป1.2.2!J43</f>
        <v>0</v>
      </c>
      <c r="G37" s="99">
        <f>'สรุป 1.2.3'!G43</f>
        <v>0</v>
      </c>
      <c r="H37" s="99">
        <f>'สรุป 1.2.3'!H43</f>
        <v>0</v>
      </c>
      <c r="I37" s="99">
        <f>สรุป1.2.4!M43</f>
        <v>0</v>
      </c>
      <c r="J37" s="99">
        <f>สรุป1.2.4!N43</f>
        <v>0</v>
      </c>
      <c r="K37" s="84">
        <f t="shared" si="0"/>
        <v>0</v>
      </c>
      <c r="L37" s="84" t="str">
        <f t="shared" si="1"/>
        <v>กำลังพัฒนา</v>
      </c>
    </row>
    <row r="38" spans="1:12" ht="17.25" x14ac:dyDescent="0.4">
      <c r="A38" s="84">
        <f>สรุป1.2.4!A44</f>
        <v>33</v>
      </c>
      <c r="B38" s="84" t="str">
        <f>รายชื่อนักเรียน!B38</f>
        <v>เด็กหญิง นรินทิพย์   เจียรศิริ</v>
      </c>
      <c r="C38" s="99">
        <f>สรุปคุณธรรม1.2.1!K42</f>
        <v>0</v>
      </c>
      <c r="D38" s="99">
        <f>สรุปคุณธรรม1.2.1!L42</f>
        <v>0</v>
      </c>
      <c r="E38" s="99">
        <f>สรุป1.2.2!I44</f>
        <v>0</v>
      </c>
      <c r="F38" s="99">
        <f>สรุป1.2.2!J44</f>
        <v>0</v>
      </c>
      <c r="G38" s="99">
        <f>'สรุป 1.2.3'!G44</f>
        <v>0</v>
      </c>
      <c r="H38" s="99">
        <f>'สรุป 1.2.3'!H44</f>
        <v>0</v>
      </c>
      <c r="I38" s="99">
        <f>สรุป1.2.4!M44</f>
        <v>0</v>
      </c>
      <c r="J38" s="99">
        <f>สรุป1.2.4!N44</f>
        <v>0</v>
      </c>
      <c r="K38" s="84">
        <f t="shared" si="0"/>
        <v>0</v>
      </c>
      <c r="L38" s="84" t="str">
        <f t="shared" si="1"/>
        <v>กำลังพัฒนา</v>
      </c>
    </row>
    <row r="39" spans="1:12" ht="17.25" x14ac:dyDescent="0.4">
      <c r="A39" s="84">
        <f>สรุป1.2.4!A45</f>
        <v>34</v>
      </c>
      <c r="B39" s="84" t="str">
        <f>รายชื่อนักเรียน!B39</f>
        <v>เด็กชายธนกร   จันทร์มณี</v>
      </c>
      <c r="C39" s="99">
        <f>สรุปคุณธรรม1.2.1!K43</f>
        <v>0</v>
      </c>
      <c r="D39" s="99">
        <f>สรุปคุณธรรม1.2.1!L43</f>
        <v>0</v>
      </c>
      <c r="E39" s="99">
        <f>สรุป1.2.2!I45</f>
        <v>0</v>
      </c>
      <c r="F39" s="99">
        <f>สรุป1.2.2!J45</f>
        <v>0</v>
      </c>
      <c r="G39" s="99">
        <f>'สรุป 1.2.3'!G45</f>
        <v>0</v>
      </c>
      <c r="H39" s="99">
        <f>'สรุป 1.2.3'!H45</f>
        <v>0</v>
      </c>
      <c r="I39" s="99">
        <f>สรุป1.2.4!M45</f>
        <v>0</v>
      </c>
      <c r="J39" s="99">
        <f>สรุป1.2.4!N45</f>
        <v>0</v>
      </c>
      <c r="K39" s="84">
        <f t="shared" si="0"/>
        <v>0</v>
      </c>
      <c r="L39" s="84" t="str">
        <f t="shared" si="1"/>
        <v>กำลังพัฒนา</v>
      </c>
    </row>
    <row r="40" spans="1:12" ht="17.25" x14ac:dyDescent="0.4">
      <c r="A40" s="84">
        <f>สรุป1.2.4!A46</f>
        <v>35</v>
      </c>
      <c r="B40" s="84" t="str">
        <f>รายชื่อนักเรียน!B40</f>
        <v>เด็กหญิง นิดานุช ซังแก้ว</v>
      </c>
      <c r="C40" s="99">
        <f>สรุปคุณธรรม1.2.1!K44</f>
        <v>0</v>
      </c>
      <c r="D40" s="99">
        <f>สรุปคุณธรรม1.2.1!L44</f>
        <v>0</v>
      </c>
      <c r="E40" s="99">
        <f>สรุป1.2.2!I46</f>
        <v>0</v>
      </c>
      <c r="F40" s="99">
        <f>สรุป1.2.2!J46</f>
        <v>0</v>
      </c>
      <c r="G40" s="99">
        <f>'สรุป 1.2.3'!G46</f>
        <v>0</v>
      </c>
      <c r="H40" s="99">
        <f>'สรุป 1.2.3'!H46</f>
        <v>0</v>
      </c>
      <c r="I40" s="99">
        <f>สรุป1.2.4!M46</f>
        <v>0</v>
      </c>
      <c r="J40" s="99">
        <f>สรุป1.2.4!N46</f>
        <v>0</v>
      </c>
      <c r="K40" s="84">
        <f t="shared" si="0"/>
        <v>0</v>
      </c>
      <c r="L40" s="84" t="str">
        <f t="shared" si="1"/>
        <v>กำลังพัฒนา</v>
      </c>
    </row>
    <row r="41" spans="1:12" s="2" customFormat="1" ht="17.25" x14ac:dyDescent="0.4">
      <c r="A41" s="84">
        <v>36</v>
      </c>
      <c r="B41" s="84" t="str">
        <f>รายชื่อนักเรียน!B41</f>
        <v>เด็กหญิง ศุภวิณา ประสาทศิลป์</v>
      </c>
      <c r="C41" s="99">
        <f>สรุปคุณธรรม1.2.1!K45</f>
        <v>0</v>
      </c>
      <c r="D41" s="99">
        <f>สรุปคุณธรรม1.2.1!L45</f>
        <v>0</v>
      </c>
      <c r="E41" s="99">
        <f>สรุป1.2.2!I47</f>
        <v>0</v>
      </c>
      <c r="F41" s="99">
        <f>สรุป1.2.2!J47</f>
        <v>0</v>
      </c>
      <c r="G41" s="99">
        <f>'สรุป 1.2.3'!G47</f>
        <v>0</v>
      </c>
      <c r="H41" s="99">
        <f>'สรุป 1.2.3'!H47</f>
        <v>0</v>
      </c>
      <c r="I41" s="99">
        <f>สรุป1.2.4!M47</f>
        <v>0</v>
      </c>
      <c r="J41" s="99">
        <f>สรุป1.2.4!N47</f>
        <v>0</v>
      </c>
      <c r="K41" s="84">
        <f t="shared" ref="K41:K44" si="2">AVERAGE(D41,F41,H41,J41)</f>
        <v>0</v>
      </c>
      <c r="L41" s="84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4">
        <v>37</v>
      </c>
      <c r="B42" s="84" t="str">
        <f>รายชื่อนักเรียน!B42</f>
        <v>เด็กชายสิทธิศักดิ์   ธนบัตร</v>
      </c>
      <c r="C42" s="99">
        <f>สรุปคุณธรรม1.2.1!K46</f>
        <v>0</v>
      </c>
      <c r="D42" s="99">
        <f>สรุปคุณธรรม1.2.1!L46</f>
        <v>0</v>
      </c>
      <c r="E42" s="99">
        <f>สรุป1.2.2!I48</f>
        <v>0</v>
      </c>
      <c r="F42" s="99">
        <f>สรุป1.2.2!J48</f>
        <v>0</v>
      </c>
      <c r="G42" s="99">
        <f>'สรุป 1.2.3'!G48</f>
        <v>0</v>
      </c>
      <c r="H42" s="99">
        <f>'สรุป 1.2.3'!H48</f>
        <v>0</v>
      </c>
      <c r="I42" s="99">
        <f>สรุป1.2.4!M48</f>
        <v>0</v>
      </c>
      <c r="J42" s="99">
        <f>สรุป1.2.4!N48</f>
        <v>0</v>
      </c>
      <c r="K42" s="84">
        <f t="shared" si="2"/>
        <v>0</v>
      </c>
      <c r="L42" s="84" t="str">
        <f t="shared" si="3"/>
        <v>กำลังพัฒนา</v>
      </c>
    </row>
    <row r="43" spans="1:12" s="2" customFormat="1" ht="17.25" x14ac:dyDescent="0.4">
      <c r="A43" s="84">
        <v>38</v>
      </c>
      <c r="B43" s="84" t="str">
        <f>รายชื่อนักเรียน!B43</f>
        <v>เด็กชาย มะรอบี ตาเละ</v>
      </c>
      <c r="C43" s="99">
        <f>สรุปคุณธรรม1.2.1!K47</f>
        <v>0</v>
      </c>
      <c r="D43" s="99">
        <f>สรุปคุณธรรม1.2.1!L47</f>
        <v>0</v>
      </c>
      <c r="E43" s="99">
        <f>สรุป1.2.2!I49</f>
        <v>0</v>
      </c>
      <c r="F43" s="99">
        <f>สรุป1.2.2!J49</f>
        <v>0</v>
      </c>
      <c r="G43" s="99">
        <f>'สรุป 1.2.3'!G49</f>
        <v>0</v>
      </c>
      <c r="H43" s="99">
        <f>'สรุป 1.2.3'!H49</f>
        <v>0</v>
      </c>
      <c r="I43" s="99">
        <f>สรุป1.2.4!M49</f>
        <v>0</v>
      </c>
      <c r="J43" s="99">
        <f>สรุป1.2.4!N49</f>
        <v>0</v>
      </c>
      <c r="K43" s="84">
        <f t="shared" si="2"/>
        <v>0</v>
      </c>
      <c r="L43" s="84" t="str">
        <f t="shared" si="3"/>
        <v>กำลังพัฒนา</v>
      </c>
    </row>
    <row r="44" spans="1:12" s="2" customFormat="1" ht="17.25" x14ac:dyDescent="0.4">
      <c r="A44" s="84">
        <v>39</v>
      </c>
      <c r="B44" s="84" t="str">
        <f>รายชื่อนักเรียน!B44</f>
        <v>เด็กหญิง วิภาวรรณ  เผือกโพธิ์</v>
      </c>
      <c r="C44" s="99">
        <f>สรุปคุณธรรม1.2.1!K48</f>
        <v>0</v>
      </c>
      <c r="D44" s="99">
        <f>สรุปคุณธรรม1.2.1!L48</f>
        <v>0</v>
      </c>
      <c r="E44" s="99">
        <f>สรุป1.2.2!I50</f>
        <v>0</v>
      </c>
      <c r="F44" s="99">
        <f>สรุป1.2.2!J50</f>
        <v>0</v>
      </c>
      <c r="G44" s="99">
        <f>'สรุป 1.2.3'!G50</f>
        <v>0</v>
      </c>
      <c r="H44" s="99">
        <f>'สรุป 1.2.3'!H50</f>
        <v>0</v>
      </c>
      <c r="I44" s="99">
        <f>สรุป1.2.4!M50</f>
        <v>0</v>
      </c>
      <c r="J44" s="99">
        <f>สรุป1.2.4!N50</f>
        <v>0</v>
      </c>
      <c r="K44" s="84">
        <f t="shared" si="2"/>
        <v>0</v>
      </c>
      <c r="L44" s="84" t="str">
        <f t="shared" si="3"/>
        <v>กำลังพัฒนา</v>
      </c>
    </row>
    <row r="45" spans="1:12" ht="17.25" x14ac:dyDescent="0.4">
      <c r="A45" s="84">
        <v>40</v>
      </c>
      <c r="B45" s="84" t="str">
        <f>รายชื่อนักเรียน!B45</f>
        <v>เด็กหญิงศุภัสสร  มะเลโรหิตร</v>
      </c>
      <c r="C45" s="99">
        <f>สรุปคุณธรรม1.2.1!K49</f>
        <v>0</v>
      </c>
      <c r="D45" s="99">
        <f>สรุปคุณธรรม1.2.1!L49</f>
        <v>0</v>
      </c>
      <c r="E45" s="99">
        <f>สรุป1.2.2!I51</f>
        <v>0</v>
      </c>
      <c r="F45" s="99">
        <f>สรุป1.2.2!J51</f>
        <v>0</v>
      </c>
      <c r="G45" s="99">
        <f>'สรุป 1.2.3'!G51</f>
        <v>0</v>
      </c>
      <c r="H45" s="99">
        <f>'สรุป 1.2.3'!H51</f>
        <v>0</v>
      </c>
      <c r="I45" s="99">
        <f>สรุป1.2.4!M51</f>
        <v>0</v>
      </c>
      <c r="J45" s="99">
        <f>สรุป1.2.4!N51</f>
        <v>0</v>
      </c>
      <c r="K45" s="84">
        <f t="shared" si="0"/>
        <v>0</v>
      </c>
      <c r="L45" s="84" t="str">
        <f t="shared" si="1"/>
        <v>กำลังพัฒนา</v>
      </c>
    </row>
    <row r="46" spans="1:12" s="2" customFormat="1" ht="17.25" x14ac:dyDescent="0.4">
      <c r="A46" s="84">
        <v>41</v>
      </c>
      <c r="B46" s="84" t="str">
        <f>รายชื่อนักเรียน!B46</f>
        <v>เด็กชายโชคอนันต์  ยูมา</v>
      </c>
      <c r="C46" s="99">
        <f>สรุปคุณธรรม1.2.1!K50</f>
        <v>0</v>
      </c>
      <c r="D46" s="99">
        <f>สรุปคุณธรรม1.2.1!L50</f>
        <v>0</v>
      </c>
      <c r="E46" s="99">
        <f>สรุป1.2.2!I52</f>
        <v>0</v>
      </c>
      <c r="F46" s="99">
        <f>สรุป1.2.2!J52</f>
        <v>0</v>
      </c>
      <c r="G46" s="99">
        <f>'สรุป 1.2.3'!G52</f>
        <v>0</v>
      </c>
      <c r="H46" s="99">
        <f>'สรุป 1.2.3'!H52</f>
        <v>0</v>
      </c>
      <c r="I46" s="99">
        <f>สรุป1.2.4!M52</f>
        <v>0</v>
      </c>
      <c r="J46" s="99">
        <f>สรุป1.2.4!N52</f>
        <v>0</v>
      </c>
      <c r="K46" s="84">
        <f t="shared" ref="K46:K49" si="4">AVERAGE(D46,F46,H46,J46)</f>
        <v>0</v>
      </c>
      <c r="L46" s="84" t="str">
        <f t="shared" ref="L46:L49" si="5">IF(K46&gt;=90,"ยอดเยี่ยม",IF(K46&gt;=80,"ดีเลิศ",IF(K46&gt;=70,"ดี",IF(K46&gt;=50,"ปานกลาง",IF(K46&lt;50,"กำลังพัฒนา")))))</f>
        <v>กำลังพัฒนา</v>
      </c>
    </row>
    <row r="47" spans="1:12" s="2" customFormat="1" ht="17.25" x14ac:dyDescent="0.4">
      <c r="A47" s="84">
        <v>42</v>
      </c>
      <c r="B47" s="84" t="str">
        <f>รายชื่อนักเรียน!B47</f>
        <v>เด็กชายกิตติทัต  ชูฑาสุต</v>
      </c>
      <c r="C47" s="99">
        <f>สรุปคุณธรรม1.2.1!K51</f>
        <v>0</v>
      </c>
      <c r="D47" s="99">
        <f>สรุปคุณธรรม1.2.1!L51</f>
        <v>0</v>
      </c>
      <c r="E47" s="99">
        <f>สรุป1.2.2!I53</f>
        <v>0</v>
      </c>
      <c r="F47" s="99">
        <f>สรุป1.2.2!J53</f>
        <v>0</v>
      </c>
      <c r="G47" s="99">
        <f>'สรุป 1.2.3'!G53</f>
        <v>0</v>
      </c>
      <c r="H47" s="99">
        <f>'สรุป 1.2.3'!H53</f>
        <v>0</v>
      </c>
      <c r="I47" s="99">
        <f>สรุป1.2.4!M53</f>
        <v>0</v>
      </c>
      <c r="J47" s="99">
        <f>สรุป1.2.4!N53</f>
        <v>0</v>
      </c>
      <c r="K47" s="84">
        <f t="shared" si="4"/>
        <v>0</v>
      </c>
      <c r="L47" s="84" t="str">
        <f t="shared" si="5"/>
        <v>กำลังพัฒนา</v>
      </c>
    </row>
    <row r="48" spans="1:12" s="2" customFormat="1" ht="17.25" x14ac:dyDescent="0.4">
      <c r="A48" s="84">
        <v>43</v>
      </c>
      <c r="B48" s="84" t="str">
        <f>รายชื่อนักเรียน!B48</f>
        <v>เด็กหญิงณัฐมล  นวลละออง</v>
      </c>
      <c r="C48" s="99">
        <f>สรุปคุณธรรม1.2.1!K52</f>
        <v>0</v>
      </c>
      <c r="D48" s="99">
        <f>สรุปคุณธรรม1.2.1!L52</f>
        <v>0</v>
      </c>
      <c r="E48" s="99">
        <f>สรุป1.2.2!I54</f>
        <v>0</v>
      </c>
      <c r="F48" s="99">
        <f>สรุป1.2.2!J54</f>
        <v>0</v>
      </c>
      <c r="G48" s="99">
        <f>'สรุป 1.2.3'!G54</f>
        <v>0</v>
      </c>
      <c r="H48" s="99">
        <f>'สรุป 1.2.3'!H54</f>
        <v>0</v>
      </c>
      <c r="I48" s="99">
        <f>สรุป1.2.4!M54</f>
        <v>0</v>
      </c>
      <c r="J48" s="99">
        <f>สรุป1.2.4!N54</f>
        <v>0</v>
      </c>
      <c r="K48" s="84">
        <f t="shared" si="4"/>
        <v>0</v>
      </c>
      <c r="L48" s="84" t="str">
        <f t="shared" si="5"/>
        <v>กำลังพัฒนา</v>
      </c>
    </row>
    <row r="49" spans="1:12" s="2" customFormat="1" ht="17.25" x14ac:dyDescent="0.4">
      <c r="A49" s="84">
        <v>44</v>
      </c>
      <c r="B49" s="84" t="str">
        <f>รายชื่อนักเรียน!B49</f>
        <v>เด็กชายวิภพ สุขสวัสดิ์</v>
      </c>
      <c r="C49" s="99">
        <f>สรุปคุณธรรม1.2.1!K53</f>
        <v>0</v>
      </c>
      <c r="D49" s="99">
        <f>สรุปคุณธรรม1.2.1!L53</f>
        <v>0</v>
      </c>
      <c r="E49" s="99">
        <f>สรุป1.2.2!I55</f>
        <v>0</v>
      </c>
      <c r="F49" s="99">
        <f>สรุป1.2.2!J55</f>
        <v>0</v>
      </c>
      <c r="G49" s="99">
        <f>'สรุป 1.2.3'!G55</f>
        <v>0</v>
      </c>
      <c r="H49" s="99">
        <f>'สรุป 1.2.3'!H55</f>
        <v>0</v>
      </c>
      <c r="I49" s="99">
        <f>สรุป1.2.4!M55</f>
        <v>0</v>
      </c>
      <c r="J49" s="99">
        <f>สรุป1.2.4!N55</f>
        <v>0</v>
      </c>
      <c r="K49" s="84">
        <f t="shared" si="4"/>
        <v>0</v>
      </c>
      <c r="L49" s="84" t="str">
        <f t="shared" si="5"/>
        <v>กำลังพัฒนา</v>
      </c>
    </row>
    <row r="50" spans="1:12" ht="17.25" x14ac:dyDescent="0.4">
      <c r="A50" s="100"/>
      <c r="B50" s="93" t="s">
        <v>12</v>
      </c>
      <c r="C50" s="99">
        <f>สรุปคุณธรรม1.2.1!K54</f>
        <v>0.6</v>
      </c>
      <c r="D50" s="99">
        <f>สรุปคุณธรรม1.2.1!L54</f>
        <v>2.5</v>
      </c>
      <c r="E50" s="99">
        <f>สรุป1.2.2!I56</f>
        <v>0</v>
      </c>
      <c r="F50" s="99">
        <f>สรุป1.2.2!J56</f>
        <v>0</v>
      </c>
      <c r="G50" s="99">
        <f>'สรุป 1.2.3'!G56</f>
        <v>0</v>
      </c>
      <c r="H50" s="99">
        <f>'สรุป 1.2.3'!H56</f>
        <v>0</v>
      </c>
      <c r="I50" s="99">
        <f>สรุป1.2.4!M56</f>
        <v>0</v>
      </c>
      <c r="J50" s="99">
        <f>สรุป1.2.4!N56</f>
        <v>0</v>
      </c>
      <c r="K50" s="84">
        <f t="shared" si="0"/>
        <v>0.625</v>
      </c>
      <c r="L50" s="84" t="str">
        <f t="shared" si="1"/>
        <v>กำลังพัฒนา</v>
      </c>
    </row>
    <row r="53" spans="1:12" ht="17.25" x14ac:dyDescent="0.4">
      <c r="B53" s="21" t="str">
        <f>สรุป1.1.1!B59</f>
        <v>ลงชื่อ..........................................ผู้ประเมิน</v>
      </c>
      <c r="C53" s="21"/>
      <c r="D53" s="21"/>
      <c r="E53" s="151" t="str">
        <f>เชื้อชาติ!H59</f>
        <v>ลงชื่อ..........................................ผู้ประเมิน</v>
      </c>
      <c r="F53" s="151"/>
      <c r="G53" s="151"/>
      <c r="H53" s="151"/>
      <c r="I53" s="151"/>
      <c r="J53" s="151"/>
    </row>
    <row r="54" spans="1:12" ht="17.25" x14ac:dyDescent="0.4">
      <c r="B54" s="21" t="str">
        <f>สรุป1.1.1!B60</f>
        <v>(นางสาวนารีกร พุทธิเภษัช)</v>
      </c>
      <c r="C54" s="21"/>
      <c r="D54" s="21"/>
      <c r="E54" s="151" t="str">
        <f>เชื้อชาติ!H60</f>
        <v>(นางสาววิจิตรา วงค์แก้ว)</v>
      </c>
      <c r="F54" s="151"/>
      <c r="G54" s="151"/>
      <c r="H54" s="151"/>
      <c r="I54" s="151"/>
      <c r="J54" s="151"/>
    </row>
  </sheetData>
  <mergeCells count="11">
    <mergeCell ref="E53:J53"/>
    <mergeCell ref="E54:J54"/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2024-03-04T07:10:26Z</cp:lastPrinted>
  <dcterms:created xsi:type="dcterms:W3CDTF">2018-02-10T06:26:54Z</dcterms:created>
  <dcterms:modified xsi:type="dcterms:W3CDTF">2024-03-04T07:44:00Z</dcterms:modified>
</cp:coreProperties>
</file>